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Personal\Golf\KGVL\2024\"/>
    </mc:Choice>
  </mc:AlternateContent>
  <xr:revisionPtr revIDLastSave="0" documentId="13_ncr:1_{9F1520F3-0476-4151-AAB5-B3E6A884A5BD}" xr6:coauthVersionLast="47" xr6:coauthVersionMax="47" xr10:uidLastSave="{00000000-0000-0000-0000-000000000000}"/>
  <bookViews>
    <workbookView xWindow="-110" yWindow="-110" windowWidth="19420" windowHeight="10300" tabRatio="594" xr2:uid="{00000000-000D-0000-FFFF-FFFF00000000}"/>
  </bookViews>
  <sheets>
    <sheet name="Fixtures" sheetId="1" r:id="rId1"/>
    <sheet name="Home-Away" sheetId="4" r:id="rId2"/>
    <sheet name="League Table" sheetId="2" r:id="rId3"/>
  </sheets>
  <definedNames>
    <definedName name="_xlnm._FilterDatabase" localSheetId="2" hidden="1">'League Table'!$B$7:$L$7</definedName>
    <definedName name="_xlnm.Print_Area" localSheetId="0">Fixtures!$C$1:$K$38</definedName>
    <definedName name="_xlnm.Print_Area" localSheetId="1">'Home-Away'!$A$1:$Z$43</definedName>
    <definedName name="_xlnm.Print_Area" localSheetId="2">'League Table'!$A$1:$L$26</definedName>
  </definedNames>
  <calcPr calcId="191029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L33" i="1" l="1"/>
  <c r="F28" i="1" l="1"/>
  <c r="F31" i="1"/>
  <c r="F16" i="1"/>
  <c r="F19" i="1"/>
  <c r="F5" i="1"/>
  <c r="F6" i="1"/>
  <c r="F7" i="1"/>
  <c r="F8" i="1"/>
  <c r="F10" i="1"/>
  <c r="F11" i="1"/>
  <c r="F12" i="1"/>
  <c r="F13" i="1"/>
  <c r="F14" i="1"/>
  <c r="F15" i="1"/>
  <c r="F17" i="1"/>
  <c r="F18" i="1"/>
  <c r="F20" i="1"/>
  <c r="F22" i="1"/>
  <c r="F24" i="1"/>
  <c r="F23" i="1"/>
  <c r="F25" i="1"/>
  <c r="F26" i="1"/>
  <c r="F27" i="1"/>
  <c r="F29" i="1"/>
  <c r="F30" i="1"/>
  <c r="F32" i="1"/>
  <c r="F3" i="1"/>
  <c r="F4" i="1"/>
  <c r="F9" i="1"/>
  <c r="F21" i="1"/>
  <c r="H18" i="4"/>
  <c r="J18" i="4"/>
  <c r="D36" i="4"/>
  <c r="G26" i="2"/>
  <c r="C26" i="2"/>
  <c r="E26" i="2"/>
  <c r="J17" i="4"/>
  <c r="J3" i="4"/>
  <c r="H3" i="4"/>
  <c r="E19" i="4"/>
  <c r="E26" i="4"/>
  <c r="H26" i="4"/>
  <c r="J26" i="4"/>
  <c r="M26" i="4" s="1"/>
  <c r="Q26" i="4"/>
  <c r="U26" i="4"/>
  <c r="V26" i="4"/>
  <c r="W26" i="4"/>
  <c r="K26" i="4" l="1"/>
  <c r="O26" i="4" s="1"/>
  <c r="Z26" i="4"/>
  <c r="N26" i="4"/>
  <c r="Y26" i="4"/>
  <c r="X26" i="4"/>
  <c r="R26" i="4"/>
  <c r="J7" i="4"/>
  <c r="M7" i="4" s="1"/>
  <c r="J6" i="4"/>
  <c r="M6" i="4" s="1"/>
  <c r="H13" i="4"/>
  <c r="N13" i="4" s="1"/>
  <c r="J13" i="4"/>
  <c r="M13" i="4" s="1"/>
  <c r="H12" i="4"/>
  <c r="N12" i="4" s="1"/>
  <c r="J42" i="4"/>
  <c r="M42" i="4" s="1"/>
  <c r="J41" i="4"/>
  <c r="M41" i="4" s="1"/>
  <c r="J40" i="4"/>
  <c r="M40" i="4" s="1"/>
  <c r="J39" i="4"/>
  <c r="M39" i="4" s="1"/>
  <c r="J38" i="4"/>
  <c r="M38" i="4" s="1"/>
  <c r="H42" i="4"/>
  <c r="N42" i="4" s="1"/>
  <c r="H41" i="4"/>
  <c r="N41" i="4" s="1"/>
  <c r="H40" i="4"/>
  <c r="N40" i="4" s="1"/>
  <c r="H39" i="4"/>
  <c r="N39" i="4" s="1"/>
  <c r="H38" i="4"/>
  <c r="N38" i="4" s="1"/>
  <c r="J35" i="4"/>
  <c r="M35" i="4" s="1"/>
  <c r="J34" i="4"/>
  <c r="M34" i="4" s="1"/>
  <c r="J33" i="4"/>
  <c r="M33" i="4" s="1"/>
  <c r="J32" i="4"/>
  <c r="M32" i="4" s="1"/>
  <c r="J31" i="4"/>
  <c r="M31" i="4" s="1"/>
  <c r="H34" i="4"/>
  <c r="N34" i="4" s="1"/>
  <c r="H33" i="4"/>
  <c r="N33" i="4" s="1"/>
  <c r="H32" i="4"/>
  <c r="N32" i="4" s="1"/>
  <c r="H31" i="4"/>
  <c r="N31" i="4" s="1"/>
  <c r="J28" i="4"/>
  <c r="M28" i="4" s="1"/>
  <c r="J27" i="4"/>
  <c r="M27" i="4" s="1"/>
  <c r="J25" i="4"/>
  <c r="M25" i="4" s="1"/>
  <c r="J24" i="4"/>
  <c r="M24" i="4" s="1"/>
  <c r="J21" i="4"/>
  <c r="M21" i="4" s="1"/>
  <c r="J20" i="4"/>
  <c r="M20" i="4" s="1"/>
  <c r="M18" i="4"/>
  <c r="M17" i="4"/>
  <c r="H28" i="4"/>
  <c r="N28" i="4" s="1"/>
  <c r="H27" i="4"/>
  <c r="N27" i="4" s="1"/>
  <c r="H25" i="4"/>
  <c r="N25" i="4" s="1"/>
  <c r="H24" i="4"/>
  <c r="N24" i="4" s="1"/>
  <c r="H21" i="4"/>
  <c r="N21" i="4" s="1"/>
  <c r="H20" i="4"/>
  <c r="N20" i="4" s="1"/>
  <c r="H19" i="4"/>
  <c r="N19" i="4" s="1"/>
  <c r="N18" i="4"/>
  <c r="H17" i="4"/>
  <c r="N17" i="4" s="1"/>
  <c r="J14" i="4"/>
  <c r="M14" i="4" s="1"/>
  <c r="J12" i="4"/>
  <c r="M12" i="4" s="1"/>
  <c r="H14" i="4"/>
  <c r="N14" i="4" s="1"/>
  <c r="J10" i="4"/>
  <c r="M10" i="4" s="1"/>
  <c r="H11" i="4"/>
  <c r="N11" i="4" s="1"/>
  <c r="H10" i="4"/>
  <c r="N10" i="4" s="1"/>
  <c r="H7" i="4"/>
  <c r="N7" i="4" s="1"/>
  <c r="H6" i="4"/>
  <c r="N6" i="4" s="1"/>
  <c r="J5" i="4"/>
  <c r="M5" i="4" s="1"/>
  <c r="J4" i="4"/>
  <c r="M4" i="4" s="1"/>
  <c r="H5" i="4"/>
  <c r="N5" i="4" s="1"/>
  <c r="H4" i="4"/>
  <c r="N4" i="4" s="1"/>
  <c r="J19" i="4"/>
  <c r="M19" i="4" s="1"/>
  <c r="J11" i="4"/>
  <c r="M11" i="4" s="1"/>
  <c r="H35" i="4"/>
  <c r="N35" i="4" s="1"/>
  <c r="M3" i="4"/>
  <c r="N3" i="4"/>
  <c r="Z42" i="4" l="1"/>
  <c r="Y42" i="4"/>
  <c r="X42" i="4"/>
  <c r="W42" i="4"/>
  <c r="V42" i="4"/>
  <c r="U42" i="4"/>
  <c r="Z41" i="4"/>
  <c r="Y41" i="4"/>
  <c r="X41" i="4"/>
  <c r="W41" i="4"/>
  <c r="V41" i="4"/>
  <c r="U41" i="4"/>
  <c r="Z40" i="4"/>
  <c r="Y40" i="4"/>
  <c r="X40" i="4"/>
  <c r="W40" i="4"/>
  <c r="V40" i="4"/>
  <c r="U40" i="4"/>
  <c r="Z39" i="4"/>
  <c r="Y39" i="4"/>
  <c r="X39" i="4"/>
  <c r="W39" i="4"/>
  <c r="V39" i="4"/>
  <c r="U39" i="4"/>
  <c r="Z38" i="4"/>
  <c r="Y38" i="4"/>
  <c r="X38" i="4"/>
  <c r="W38" i="4"/>
  <c r="H26" i="2" s="1"/>
  <c r="V38" i="4"/>
  <c r="F26" i="2" s="1"/>
  <c r="U38" i="4"/>
  <c r="Z35" i="4"/>
  <c r="Y35" i="4"/>
  <c r="X35" i="4"/>
  <c r="W35" i="4"/>
  <c r="V35" i="4"/>
  <c r="U35" i="4"/>
  <c r="Z34" i="4"/>
  <c r="Y34" i="4"/>
  <c r="X34" i="4"/>
  <c r="W34" i="4"/>
  <c r="V34" i="4"/>
  <c r="U34" i="4"/>
  <c r="Z33" i="4"/>
  <c r="Y33" i="4"/>
  <c r="X33" i="4"/>
  <c r="W33" i="4"/>
  <c r="V33" i="4"/>
  <c r="U33" i="4"/>
  <c r="Z32" i="4"/>
  <c r="Y32" i="4"/>
  <c r="X32" i="4"/>
  <c r="W32" i="4"/>
  <c r="V32" i="4"/>
  <c r="U32" i="4"/>
  <c r="Z31" i="4"/>
  <c r="Y31" i="4"/>
  <c r="X31" i="4"/>
  <c r="W31" i="4"/>
  <c r="V31" i="4"/>
  <c r="U31" i="4"/>
  <c r="Z28" i="4"/>
  <c r="Y28" i="4"/>
  <c r="X28" i="4"/>
  <c r="W28" i="4"/>
  <c r="V28" i="4"/>
  <c r="U28" i="4"/>
  <c r="Z27" i="4"/>
  <c r="Y27" i="4"/>
  <c r="X27" i="4"/>
  <c r="W27" i="4"/>
  <c r="V27" i="4"/>
  <c r="U27" i="4"/>
  <c r="Z25" i="4"/>
  <c r="Y25" i="4"/>
  <c r="X25" i="4"/>
  <c r="W25" i="4"/>
  <c r="V25" i="4"/>
  <c r="U25" i="4"/>
  <c r="Z24" i="4"/>
  <c r="Y24" i="4"/>
  <c r="X24" i="4"/>
  <c r="W24" i="4"/>
  <c r="V24" i="4"/>
  <c r="U24" i="4"/>
  <c r="Z21" i="4"/>
  <c r="Y21" i="4"/>
  <c r="X21" i="4"/>
  <c r="W21" i="4"/>
  <c r="V21" i="4"/>
  <c r="U21" i="4"/>
  <c r="Z20" i="4"/>
  <c r="Y20" i="4"/>
  <c r="X20" i="4"/>
  <c r="W20" i="4"/>
  <c r="V20" i="4"/>
  <c r="U20" i="4"/>
  <c r="Z19" i="4"/>
  <c r="Y19" i="4"/>
  <c r="X19" i="4"/>
  <c r="W19" i="4"/>
  <c r="V19" i="4"/>
  <c r="U19" i="4"/>
  <c r="Z18" i="4"/>
  <c r="Y18" i="4"/>
  <c r="X18" i="4"/>
  <c r="W18" i="4"/>
  <c r="V18" i="4"/>
  <c r="U18" i="4"/>
  <c r="Z17" i="4"/>
  <c r="Y17" i="4"/>
  <c r="X17" i="4"/>
  <c r="W17" i="4"/>
  <c r="V17" i="4"/>
  <c r="U17" i="4"/>
  <c r="Z14" i="4"/>
  <c r="Y14" i="4"/>
  <c r="X14" i="4"/>
  <c r="W14" i="4"/>
  <c r="V14" i="4"/>
  <c r="U14" i="4"/>
  <c r="Z13" i="4"/>
  <c r="Y13" i="4"/>
  <c r="X13" i="4"/>
  <c r="W13" i="4"/>
  <c r="V13" i="4"/>
  <c r="U13" i="4"/>
  <c r="Z12" i="4"/>
  <c r="Y12" i="4"/>
  <c r="X12" i="4"/>
  <c r="W12" i="4"/>
  <c r="V12" i="4"/>
  <c r="U12" i="4"/>
  <c r="Z11" i="4"/>
  <c r="Y11" i="4"/>
  <c r="X11" i="4"/>
  <c r="W11" i="4"/>
  <c r="V11" i="4"/>
  <c r="U11" i="4"/>
  <c r="Z10" i="4"/>
  <c r="Y10" i="4"/>
  <c r="X10" i="4"/>
  <c r="W10" i="4"/>
  <c r="V10" i="4"/>
  <c r="U10" i="4"/>
  <c r="U4" i="4"/>
  <c r="V4" i="4"/>
  <c r="W4" i="4"/>
  <c r="X4" i="4"/>
  <c r="Y4" i="4"/>
  <c r="Z4" i="4"/>
  <c r="U5" i="4"/>
  <c r="V5" i="4"/>
  <c r="W5" i="4"/>
  <c r="X5" i="4"/>
  <c r="Y5" i="4"/>
  <c r="Z5" i="4"/>
  <c r="U6" i="4"/>
  <c r="V6" i="4"/>
  <c r="W6" i="4"/>
  <c r="X6" i="4"/>
  <c r="Y6" i="4"/>
  <c r="Z6" i="4"/>
  <c r="U7" i="4"/>
  <c r="V7" i="4"/>
  <c r="W7" i="4"/>
  <c r="X7" i="4"/>
  <c r="Y7" i="4"/>
  <c r="Z7" i="4"/>
  <c r="W3" i="4"/>
  <c r="V3" i="4"/>
  <c r="U3" i="4"/>
  <c r="Z3" i="4"/>
  <c r="Y3" i="4"/>
  <c r="X3" i="4"/>
  <c r="D26" i="2" l="1"/>
  <c r="W43" i="4"/>
  <c r="W36" i="4"/>
  <c r="W29" i="4"/>
  <c r="V29" i="4"/>
  <c r="F7" i="2" s="1"/>
  <c r="W22" i="4"/>
  <c r="V22" i="4"/>
  <c r="F6" i="2" s="1"/>
  <c r="V15" i="4"/>
  <c r="F5" i="2" s="1"/>
  <c r="U15" i="4"/>
  <c r="D5" i="2" s="1"/>
  <c r="X36" i="4"/>
  <c r="E8" i="2" s="1"/>
  <c r="X43" i="4"/>
  <c r="E9" i="2" s="1"/>
  <c r="Y15" i="4"/>
  <c r="G5" i="2" s="1"/>
  <c r="Z15" i="4"/>
  <c r="Z29" i="4"/>
  <c r="X8" i="4"/>
  <c r="E4" i="2" s="1"/>
  <c r="X22" i="4"/>
  <c r="E6" i="2" s="1"/>
  <c r="X29" i="4"/>
  <c r="E7" i="2" s="1"/>
  <c r="U22" i="4"/>
  <c r="D6" i="2" s="1"/>
  <c r="U29" i="4"/>
  <c r="D7" i="2" s="1"/>
  <c r="Y29" i="4"/>
  <c r="G7" i="2" s="1"/>
  <c r="Y36" i="4"/>
  <c r="G8" i="2" s="1"/>
  <c r="V36" i="4"/>
  <c r="F8" i="2" s="1"/>
  <c r="Z36" i="4"/>
  <c r="V43" i="4"/>
  <c r="F9" i="2" s="1"/>
  <c r="Z43" i="4"/>
  <c r="Y8" i="4"/>
  <c r="G4" i="2" s="1"/>
  <c r="W8" i="4"/>
  <c r="X15" i="4"/>
  <c r="E5" i="2" s="1"/>
  <c r="U8" i="4"/>
  <c r="D4" i="2" s="1"/>
  <c r="U36" i="4"/>
  <c r="D8" i="2" s="1"/>
  <c r="U43" i="4"/>
  <c r="D9" i="2" s="1"/>
  <c r="Y22" i="4"/>
  <c r="G6" i="2" s="1"/>
  <c r="Z22" i="4"/>
  <c r="Z8" i="4"/>
  <c r="Y43" i="4"/>
  <c r="G9" i="2" s="1"/>
  <c r="W15" i="4"/>
  <c r="V8" i="4"/>
  <c r="F4" i="2" s="1"/>
  <c r="H9" i="2" l="1"/>
  <c r="H8" i="2"/>
  <c r="H7" i="2"/>
  <c r="H6" i="2"/>
  <c r="L9" i="2"/>
  <c r="L7" i="2"/>
  <c r="H5" i="2"/>
  <c r="F10" i="2"/>
  <c r="L5" i="2"/>
  <c r="L6" i="2"/>
  <c r="L8" i="2"/>
  <c r="E10" i="2"/>
  <c r="H4" i="2"/>
  <c r="D10" i="2"/>
  <c r="G10" i="2"/>
  <c r="L4" i="2"/>
  <c r="R42" i="4"/>
  <c r="Q42" i="4"/>
  <c r="R41" i="4"/>
  <c r="Q41" i="4"/>
  <c r="R40" i="4"/>
  <c r="Q40" i="4"/>
  <c r="R39" i="4"/>
  <c r="Q39" i="4"/>
  <c r="R38" i="4"/>
  <c r="Q38" i="4"/>
  <c r="R35" i="4"/>
  <c r="Q35" i="4"/>
  <c r="R34" i="4"/>
  <c r="Q34" i="4"/>
  <c r="R33" i="4"/>
  <c r="Q33" i="4"/>
  <c r="R32" i="4"/>
  <c r="Q32" i="4"/>
  <c r="R31" i="4"/>
  <c r="Q31" i="4"/>
  <c r="R28" i="4"/>
  <c r="Q28" i="4"/>
  <c r="R27" i="4"/>
  <c r="Q27" i="4"/>
  <c r="R25" i="4"/>
  <c r="Q25" i="4"/>
  <c r="R24" i="4"/>
  <c r="Q24" i="4"/>
  <c r="R21" i="4"/>
  <c r="Q21" i="4"/>
  <c r="R20" i="4"/>
  <c r="Q20" i="4"/>
  <c r="R19" i="4"/>
  <c r="Q19" i="4"/>
  <c r="R18" i="4"/>
  <c r="Q18" i="4"/>
  <c r="R17" i="4"/>
  <c r="Q17" i="4"/>
  <c r="R14" i="4"/>
  <c r="Q14" i="4"/>
  <c r="R13" i="4"/>
  <c r="Q13" i="4"/>
  <c r="R12" i="4"/>
  <c r="Q12" i="4"/>
  <c r="R11" i="4"/>
  <c r="Q11" i="4"/>
  <c r="R10" i="4"/>
  <c r="Q10" i="4"/>
  <c r="R4" i="4"/>
  <c r="R5" i="4"/>
  <c r="R6" i="4"/>
  <c r="R7" i="4"/>
  <c r="R3" i="4"/>
  <c r="Q4" i="4"/>
  <c r="Q5" i="4"/>
  <c r="Q6" i="4"/>
  <c r="Q7" i="4"/>
  <c r="Q3" i="4"/>
  <c r="E10" i="4"/>
  <c r="K42" i="4"/>
  <c r="K41" i="4"/>
  <c r="K40" i="4"/>
  <c r="K39" i="4"/>
  <c r="K38" i="4"/>
  <c r="K35" i="4"/>
  <c r="K34" i="4"/>
  <c r="K33" i="4"/>
  <c r="K32" i="4"/>
  <c r="K31" i="4"/>
  <c r="K28" i="4"/>
  <c r="K27" i="4"/>
  <c r="K25" i="4"/>
  <c r="K24" i="4"/>
  <c r="K21" i="4"/>
  <c r="K20" i="4"/>
  <c r="K19" i="4"/>
  <c r="K18" i="4"/>
  <c r="K17" i="4"/>
  <c r="K14" i="4"/>
  <c r="K13" i="4"/>
  <c r="K12" i="4"/>
  <c r="K11" i="4"/>
  <c r="K10" i="4"/>
  <c r="K5" i="4"/>
  <c r="K6" i="4"/>
  <c r="K7" i="4"/>
  <c r="K3" i="4"/>
  <c r="E42" i="4"/>
  <c r="E41" i="4"/>
  <c r="E40" i="4"/>
  <c r="E39" i="4"/>
  <c r="E38" i="4"/>
  <c r="E35" i="4"/>
  <c r="E34" i="4"/>
  <c r="E33" i="4"/>
  <c r="E32" i="4"/>
  <c r="E31" i="4"/>
  <c r="E28" i="4"/>
  <c r="E27" i="4"/>
  <c r="E25" i="4"/>
  <c r="E24" i="4"/>
  <c r="E21" i="4"/>
  <c r="E20" i="4"/>
  <c r="E18" i="4"/>
  <c r="E14" i="4"/>
  <c r="E13" i="4"/>
  <c r="E12" i="4"/>
  <c r="E11" i="4"/>
  <c r="E7" i="4"/>
  <c r="E6" i="4"/>
  <c r="E5" i="4"/>
  <c r="E4" i="4"/>
  <c r="O4" i="4" s="1"/>
  <c r="E3" i="4"/>
  <c r="O42" i="4" l="1"/>
  <c r="R29" i="4"/>
  <c r="H10" i="2"/>
  <c r="R36" i="4"/>
  <c r="R15" i="4"/>
  <c r="R43" i="4"/>
  <c r="R22" i="4"/>
  <c r="Q8" i="4"/>
  <c r="O20" i="4"/>
  <c r="R8" i="4"/>
  <c r="O19" i="4"/>
  <c r="Q15" i="4"/>
  <c r="Q22" i="4"/>
  <c r="Q29" i="4"/>
  <c r="Q36" i="4"/>
  <c r="Q43" i="4"/>
  <c r="O3" i="4"/>
  <c r="S29" i="4" l="1"/>
  <c r="C7" i="2" s="1"/>
  <c r="S36" i="4"/>
  <c r="C8" i="2" s="1"/>
  <c r="S15" i="4"/>
  <c r="C5" i="2" s="1"/>
  <c r="S43" i="4"/>
  <c r="C9" i="2" s="1"/>
  <c r="S22" i="4"/>
  <c r="C6" i="2" s="1"/>
  <c r="S8" i="4"/>
  <c r="C4" i="2" s="1"/>
  <c r="O35" i="4"/>
  <c r="O32" i="4"/>
  <c r="O28" i="4"/>
  <c r="O27" i="4"/>
  <c r="O21" i="4"/>
  <c r="O18" i="4"/>
  <c r="O14" i="4"/>
  <c r="O13" i="4"/>
  <c r="D8" i="4"/>
  <c r="AB1" i="4" l="1"/>
  <c r="AC1" i="4" s="1"/>
  <c r="C10" i="2"/>
  <c r="C12" i="2" s="1"/>
  <c r="H12" i="2" l="1"/>
  <c r="O7" i="4" l="1"/>
  <c r="O6" i="4"/>
  <c r="O5" i="4"/>
  <c r="O41" i="4" l="1"/>
  <c r="O40" i="4"/>
  <c r="O34" i="4"/>
  <c r="O39" i="4" l="1"/>
  <c r="O33" i="4" l="1"/>
  <c r="O25" i="4" l="1"/>
  <c r="O17" i="4"/>
  <c r="O12" i="4"/>
  <c r="O11" i="4"/>
  <c r="O10" i="4"/>
  <c r="O31" i="4"/>
  <c r="O38" i="4"/>
  <c r="O24" i="4"/>
  <c r="K43" i="4"/>
  <c r="E43" i="4"/>
  <c r="E36" i="4"/>
  <c r="K36" i="4"/>
  <c r="K29" i="4"/>
  <c r="E29" i="4"/>
  <c r="K22" i="4"/>
  <c r="E22" i="4"/>
  <c r="E15" i="4"/>
  <c r="K15" i="4"/>
  <c r="K8" i="4"/>
  <c r="E8" i="4"/>
  <c r="B43" i="4"/>
  <c r="D43" i="4"/>
  <c r="H43" i="4"/>
  <c r="J43" i="4"/>
  <c r="B36" i="4"/>
  <c r="H36" i="4"/>
  <c r="J36" i="4"/>
  <c r="D22" i="4"/>
  <c r="B22" i="4"/>
  <c r="H22" i="4"/>
  <c r="J22" i="4"/>
  <c r="J29" i="4"/>
  <c r="H29" i="4"/>
  <c r="D29" i="4"/>
  <c r="B29" i="4"/>
  <c r="J15" i="4"/>
  <c r="H15" i="4"/>
  <c r="D15" i="4"/>
  <c r="B15" i="4"/>
  <c r="H8" i="4"/>
  <c r="B8" i="4"/>
  <c r="J8" i="4"/>
  <c r="M8" i="4" l="1"/>
  <c r="I4" i="2" s="1"/>
  <c r="O15" i="4"/>
  <c r="M29" i="4"/>
  <c r="I7" i="2" s="1"/>
  <c r="O22" i="4"/>
  <c r="N29" i="4"/>
  <c r="J7" i="2" s="1"/>
  <c r="N22" i="4"/>
  <c r="J6" i="2" s="1"/>
  <c r="O36" i="4"/>
  <c r="M36" i="4"/>
  <c r="I8" i="2" s="1"/>
  <c r="N36" i="4"/>
  <c r="J8" i="2" s="1"/>
  <c r="M15" i="4"/>
  <c r="I5" i="2" s="1"/>
  <c r="O8" i="4"/>
  <c r="N43" i="4"/>
  <c r="J9" i="2" s="1"/>
  <c r="O43" i="4"/>
  <c r="M43" i="4"/>
  <c r="I9" i="2" s="1"/>
  <c r="O29" i="4"/>
  <c r="M22" i="4"/>
  <c r="I6" i="2" s="1"/>
  <c r="N15" i="4"/>
  <c r="J5" i="2" s="1"/>
  <c r="N8" i="4"/>
  <c r="J4" i="2" s="1"/>
  <c r="K8" i="2" l="1"/>
  <c r="K6" i="2"/>
  <c r="K7" i="2"/>
  <c r="K5" i="2"/>
  <c r="K9" i="2"/>
  <c r="K4" i="2"/>
</calcChain>
</file>

<file path=xl/sharedStrings.xml><?xml version="1.0" encoding="utf-8"?>
<sst xmlns="http://schemas.openxmlformats.org/spreadsheetml/2006/main" count="319" uniqueCount="70">
  <si>
    <t>Day</t>
  </si>
  <si>
    <t>Home Team</t>
  </si>
  <si>
    <t>Result</t>
  </si>
  <si>
    <t>Away Team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</si>
  <si>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</si>
  <si>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</si>
  <si>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</si>
  <si>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</si>
  <si>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</si>
  <si>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</si>
  <si>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</si>
  <si>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</si>
  <si>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</si>
  <si>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</si>
  <si>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</si>
  <si>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</si>
  <si>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</si>
  <si>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Note Scoring:</t>
  </si>
  <si>
    <t>AD</t>
  </si>
  <si>
    <t>Tee Time</t>
  </si>
  <si>
    <t>F</t>
  </si>
  <si>
    <t>A</t>
  </si>
  <si>
    <t>GD</t>
  </si>
  <si>
    <t xml:space="preserve"> </t>
  </si>
  <si>
    <t>Pts</t>
  </si>
  <si>
    <t>Mon</t>
  </si>
  <si>
    <t>Wed</t>
  </si>
  <si>
    <t>Fri</t>
  </si>
  <si>
    <t>Month</t>
  </si>
  <si>
    <t>Away win</t>
  </si>
  <si>
    <t>Home win</t>
  </si>
  <si>
    <t>Home draw</t>
  </si>
  <si>
    <t>Away draw</t>
  </si>
  <si>
    <t>Home games</t>
  </si>
  <si>
    <t>Away games</t>
  </si>
  <si>
    <t>Total games</t>
  </si>
  <si>
    <t xml:space="preserve">CHECK = </t>
  </si>
  <si>
    <t>(Totals)</t>
  </si>
  <si>
    <t>HL</t>
  </si>
  <si>
    <t>AL</t>
  </si>
  <si>
    <t>Team</t>
  </si>
  <si>
    <t>Pos'n</t>
  </si>
  <si>
    <t>HOME GAMES</t>
  </si>
  <si>
    <t>AWAY GAMES</t>
  </si>
  <si>
    <t>HOME</t>
  </si>
  <si>
    <t>AWAY</t>
  </si>
  <si>
    <t>Total points</t>
  </si>
  <si>
    <t>DO NOT SORT THIS TABLE</t>
  </si>
  <si>
    <t>USER NOTES  (Not printed)</t>
  </si>
  <si>
    <t>Date</t>
  </si>
  <si>
    <t>Month sort</t>
  </si>
  <si>
    <t>Copy down cells B4:L9 only</t>
  </si>
  <si>
    <t>Hide  column</t>
  </si>
  <si>
    <t xml:space="preserve">alpha home </t>
  </si>
  <si>
    <t>1. Copy cells B4:L9</t>
  </si>
  <si>
    <t xml:space="preserve">3. Sort data in cells B20:L25 </t>
  </si>
  <si>
    <t xml:space="preserve">     By Col L, then Col K</t>
  </si>
  <si>
    <r>
      <t xml:space="preserve">2. Paste </t>
    </r>
    <r>
      <rPr>
        <b/>
        <u/>
        <sz val="11"/>
        <color theme="1"/>
        <rFont val="Calibri"/>
        <family val="2"/>
        <scheme val="minor"/>
      </rPr>
      <t>values</t>
    </r>
    <r>
      <rPr>
        <b/>
        <sz val="11"/>
        <color theme="1"/>
        <rFont val="Calibri"/>
        <family val="2"/>
        <scheme val="minor"/>
      </rPr>
      <t xml:space="preserve"> into B20:L25</t>
    </r>
  </si>
  <si>
    <t>Thu</t>
  </si>
  <si>
    <t>Tue</t>
  </si>
  <si>
    <t>Sittingbournre</t>
  </si>
  <si>
    <t>Group 4 Jamboree:  Gillingham - dd/mm/2024</t>
  </si>
  <si>
    <t>Group 4 League Postions by position</t>
  </si>
  <si>
    <t>Group 4 League Postions alphabetically</t>
  </si>
  <si>
    <t>Group 4 Fixtures &amp; Results</t>
  </si>
  <si>
    <t xml:space="preserve">Mid Kent </t>
  </si>
  <si>
    <t>KGVL Singles Competition : The Ridge 17 September 2024</t>
  </si>
  <si>
    <t>KGVL Group Winners Competition : Hever Castle 2 October 2024</t>
  </si>
  <si>
    <t>KGVL Pairs Competition : Nizels 26 September 2024</t>
  </si>
  <si>
    <t>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</si>
</sst>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;[Red]\-0.0\ "/>
    <numFmt numFmtId="165" formatCode="0_ ;[Red]\-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Tahoma"/>
      <family val="2"/>
    </font>
    <font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D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theme="0" tint="-0.24994659260841701"/>
        <bgColor rgb="FFFFFF00"/>
      </patternFill>
    </fill>
    <fill>
      <patternFill patternType="solid">
        <fgColor rgb="FFCC99FF"/>
        <bgColor indexed="64"/>
      </patternFill>
    </fill>
    <fill>
      <patternFill patternType="solid">
        <fgColor rgb="FFF5959E"/>
        <bgColor indexed="64"/>
      </patternFill>
    </fill>
    <fill>
      <patternFill patternType="solid">
        <fgColor rgb="FFAAE3F0"/>
        <bgColor indexed="64"/>
      </patternFill>
    </fill>
    <fill>
      <patternFill patternType="gray0625">
        <fgColor theme="0" tint="-0.14996795556505021"/>
        <bgColor indexed="65"/>
      </patternFill>
    </fill>
    <fill>
      <patternFill patternType="gray0625">
        <fgColor theme="0" tint="-0.14996795556505021"/>
        <bgColor rgb="FFFFFFCD"/>
      </patternFill>
    </fill>
    <fill>
      <patternFill patternType="solid">
        <fgColor rgb="FF66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7FFE7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" fontId="3" fillId="0" borderId="0" xfId="0" applyNumberFormat="1" applyFont="1"/>
    <xf numFmtId="20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0" fillId="7" borderId="0" xfId="0" applyFill="1"/>
    <xf numFmtId="0" fontId="0" fillId="7" borderId="1" xfId="0" applyFill="1" applyBorder="1" applyAlignment="1">
      <alignment horizontal="center"/>
    </xf>
    <xf numFmtId="0" fontId="1" fillId="0" borderId="9" xfId="0" applyFont="1" applyBorder="1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left"/>
    </xf>
    <xf numFmtId="0" fontId="0" fillId="10" borderId="0" xfId="0" applyFill="1"/>
    <xf numFmtId="0" fontId="0" fillId="10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3" borderId="0" xfId="0" applyFill="1"/>
    <xf numFmtId="0" fontId="1" fillId="7" borderId="0" xfId="0" applyFont="1" applyFill="1" applyAlignment="1">
      <alignment horizontal="center" wrapText="1"/>
    </xf>
    <xf numFmtId="0" fontId="0" fillId="7" borderId="0" xfId="0" applyFill="1" applyAlignment="1">
      <alignment horizontal="center"/>
    </xf>
    <xf numFmtId="0" fontId="0" fillId="4" borderId="8" xfId="0" applyFill="1" applyBorder="1"/>
    <xf numFmtId="164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5" borderId="8" xfId="0" applyFill="1" applyBorder="1"/>
    <xf numFmtId="164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3" borderId="8" xfId="0" applyFill="1" applyBorder="1"/>
    <xf numFmtId="16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6" borderId="8" xfId="0" applyFill="1" applyBorder="1"/>
    <xf numFmtId="164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4" borderId="16" xfId="0" applyFont="1" applyFill="1" applyBorder="1"/>
    <xf numFmtId="164" fontId="1" fillId="4" borderId="16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5" borderId="16" xfId="0" applyFont="1" applyFill="1" applyBorder="1"/>
    <xf numFmtId="164" fontId="1" fillId="5" borderId="16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3" borderId="16" xfId="0" applyFont="1" applyFill="1" applyBorder="1"/>
    <xf numFmtId="164" fontId="1" fillId="3" borderId="1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6" borderId="16" xfId="0" applyFont="1" applyFill="1" applyBorder="1"/>
    <xf numFmtId="164" fontId="1" fillId="6" borderId="16" xfId="0" applyNumberFormat="1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164" fontId="0" fillId="8" borderId="0" xfId="0" applyNumberFormat="1" applyFill="1"/>
    <xf numFmtId="0" fontId="1" fillId="8" borderId="0" xfId="0" applyFont="1" applyFill="1"/>
    <xf numFmtId="164" fontId="0" fillId="2" borderId="0" xfId="0" applyNumberFormat="1" applyFill="1"/>
    <xf numFmtId="0" fontId="0" fillId="0" borderId="1" xfId="0" applyBorder="1" applyAlignment="1">
      <alignment horizontal="center" wrapText="1"/>
    </xf>
    <xf numFmtId="0" fontId="0" fillId="9" borderId="0" xfId="0" applyFill="1"/>
    <xf numFmtId="0" fontId="1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1" fillId="0" borderId="1" xfId="0" applyNumberFormat="1" applyFont="1" applyBorder="1" applyAlignment="1">
      <alignment horizontal="center" textRotation="90" wrapText="1"/>
    </xf>
    <xf numFmtId="0" fontId="1" fillId="10" borderId="0" xfId="0" applyFont="1" applyFill="1" applyAlignment="1">
      <alignment horizontal="right"/>
    </xf>
    <xf numFmtId="0" fontId="6" fillId="12" borderId="19" xfId="0" applyFont="1" applyFill="1" applyBorder="1"/>
    <xf numFmtId="0" fontId="0" fillId="12" borderId="13" xfId="0" applyFill="1" applyBorder="1"/>
    <xf numFmtId="0" fontId="0" fillId="12" borderId="20" xfId="0" applyFill="1" applyBorder="1"/>
    <xf numFmtId="0" fontId="0" fillId="12" borderId="21" xfId="0" applyFill="1" applyBorder="1" applyProtection="1">
      <protection hidden="1"/>
    </xf>
    <xf numFmtId="0" fontId="0" fillId="12" borderId="0" xfId="0" applyFill="1" applyProtection="1">
      <protection hidden="1"/>
    </xf>
    <xf numFmtId="0" fontId="0" fillId="12" borderId="22" xfId="0" applyFill="1" applyBorder="1" applyProtection="1">
      <protection hidden="1"/>
    </xf>
    <xf numFmtId="0" fontId="1" fillId="12" borderId="21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3" borderId="0" xfId="0" applyFont="1" applyFill="1"/>
    <xf numFmtId="0" fontId="0" fillId="12" borderId="0" xfId="0" applyFill="1"/>
    <xf numFmtId="0" fontId="0" fillId="12" borderId="22" xfId="0" applyFill="1" applyBorder="1"/>
    <xf numFmtId="0" fontId="0" fillId="12" borderId="21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12" borderId="0" xfId="0" applyFont="1" applyFill="1"/>
    <xf numFmtId="0" fontId="0" fillId="12" borderId="21" xfId="0" applyFill="1" applyBorder="1"/>
    <xf numFmtId="0" fontId="0" fillId="13" borderId="0" xfId="0" applyFill="1"/>
    <xf numFmtId="0" fontId="0" fillId="12" borderId="23" xfId="0" applyFill="1" applyBorder="1"/>
    <xf numFmtId="0" fontId="0" fillId="12" borderId="24" xfId="0" applyFill="1" applyBorder="1"/>
    <xf numFmtId="0" fontId="0" fillId="12" borderId="25" xfId="0" applyFill="1" applyBorder="1"/>
    <xf numFmtId="0" fontId="1" fillId="0" borderId="0" xfId="0" applyFont="1" applyAlignment="1">
      <alignment horizontal="right"/>
    </xf>
    <xf numFmtId="0" fontId="0" fillId="10" borderId="0" xfId="0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0" borderId="0" xfId="0" applyFont="1"/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1" fillId="12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14" borderId="28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16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4" fillId="15" borderId="28" xfId="0" applyFont="1" applyFill="1" applyBorder="1" applyAlignment="1">
      <alignment vertical="center"/>
    </xf>
    <xf numFmtId="0" fontId="0" fillId="16" borderId="1" xfId="0" applyFill="1" applyBorder="1"/>
    <xf numFmtId="164" fontId="0" fillId="16" borderId="1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0" fillId="16" borderId="8" xfId="0" applyFill="1" applyBorder="1"/>
    <xf numFmtId="164" fontId="0" fillId="16" borderId="8" xfId="0" applyNumberFormat="1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0" fontId="1" fillId="16" borderId="16" xfId="0" applyFont="1" applyFill="1" applyBorder="1"/>
    <xf numFmtId="164" fontId="1" fillId="16" borderId="16" xfId="0" applyNumberFormat="1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0" fillId="15" borderId="1" xfId="0" applyFill="1" applyBorder="1"/>
    <xf numFmtId="164" fontId="0" fillId="15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5" borderId="8" xfId="0" applyFill="1" applyBorder="1"/>
    <xf numFmtId="164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1" fillId="15" borderId="8" xfId="0" applyFont="1" applyFill="1" applyBorder="1" applyAlignment="1">
      <alignment horizontal="center"/>
    </xf>
    <xf numFmtId="0" fontId="1" fillId="15" borderId="16" xfId="0" applyFont="1" applyFill="1" applyBorder="1"/>
    <xf numFmtId="164" fontId="1" fillId="15" borderId="16" xfId="0" applyNumberFormat="1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" fontId="11" fillId="0" borderId="0" xfId="0" applyNumberFormat="1" applyFont="1" applyAlignment="1">
      <alignment vertical="center"/>
    </xf>
    <xf numFmtId="0" fontId="1" fillId="17" borderId="7" xfId="0" applyFont="1" applyFill="1" applyBorder="1"/>
    <xf numFmtId="0" fontId="1" fillId="17" borderId="7" xfId="0" applyFont="1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1" fillId="17" borderId="1" xfId="0" applyFont="1" applyFill="1" applyBorder="1"/>
    <xf numFmtId="0" fontId="0" fillId="18" borderId="1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" fillId="17" borderId="8" xfId="0" applyFont="1" applyFill="1" applyBorder="1"/>
    <xf numFmtId="0" fontId="0" fillId="18" borderId="8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19" borderId="28" xfId="0" applyFont="1" applyFill="1" applyBorder="1" applyAlignment="1">
      <alignment vertical="center"/>
    </xf>
    <xf numFmtId="0" fontId="0" fillId="0" borderId="13" xfId="0" applyBorder="1"/>
    <xf numFmtId="0" fontId="1" fillId="0" borderId="27" xfId="0" applyFont="1" applyBorder="1" applyAlignment="1">
      <alignment horizontal="center"/>
    </xf>
    <xf numFmtId="0" fontId="4" fillId="4" borderId="28" xfId="0" applyFont="1" applyFill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22" borderId="12" xfId="0" applyFont="1" applyFill="1" applyBorder="1" applyAlignment="1">
      <alignment vertical="center"/>
    </xf>
    <xf numFmtId="1" fontId="4" fillId="22" borderId="7" xfId="0" applyNumberFormat="1" applyFont="1" applyFill="1" applyBorder="1" applyAlignment="1">
      <alignment horizontal="center" vertical="center"/>
    </xf>
    <xf numFmtId="0" fontId="4" fillId="22" borderId="7" xfId="0" applyFont="1" applyFill="1" applyBorder="1" applyAlignment="1">
      <alignment vertical="center"/>
    </xf>
    <xf numFmtId="0" fontId="4" fillId="22" borderId="5" xfId="0" applyFont="1" applyFill="1" applyBorder="1" applyAlignment="1">
      <alignment vertical="center"/>
    </xf>
    <xf numFmtId="1" fontId="4" fillId="22" borderId="1" xfId="0" applyNumberFormat="1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1" fontId="4" fillId="22" borderId="8" xfId="0" applyNumberFormat="1" applyFont="1" applyFill="1" applyBorder="1" applyAlignment="1">
      <alignment horizontal="center" vertical="center"/>
    </xf>
    <xf numFmtId="0" fontId="4" fillId="22" borderId="8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14" borderId="28" xfId="0" applyFont="1" applyFill="1" applyBorder="1" applyAlignment="1">
      <alignment horizontal="left" vertical="center"/>
    </xf>
    <xf numFmtId="0" fontId="4" fillId="20" borderId="28" xfId="0" applyFont="1" applyFill="1" applyBorder="1" applyAlignment="1">
      <alignment vertical="center"/>
    </xf>
    <xf numFmtId="0" fontId="4" fillId="0" borderId="27" xfId="0" applyFont="1" applyBorder="1"/>
    <xf numFmtId="1" fontId="4" fillId="0" borderId="37" xfId="0" applyNumberFormat="1" applyFont="1" applyBorder="1"/>
    <xf numFmtId="0" fontId="4" fillId="0" borderId="37" xfId="0" applyFont="1" applyBorder="1"/>
    <xf numFmtId="0" fontId="4" fillId="0" borderId="38" xfId="0" applyFont="1" applyBorder="1"/>
    <xf numFmtId="20" fontId="4" fillId="0" borderId="18" xfId="0" applyNumberFormat="1" applyFont="1" applyBorder="1" applyAlignment="1">
      <alignment horizontal="center"/>
    </xf>
    <xf numFmtId="0" fontId="4" fillId="0" borderId="29" xfId="0" applyFont="1" applyBorder="1"/>
    <xf numFmtId="0" fontId="4" fillId="0" borderId="3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B7FFE7"/>
      <color rgb="FFB9FFB9"/>
      <color rgb="FFCC99FF"/>
      <color rgb="FFFF99FF"/>
      <color rgb="FFF5959E"/>
      <color rgb="FF66FFCC"/>
      <color rgb="FFF26E7B"/>
      <color rgb="FFD5FFF1"/>
      <color rgb="FFFF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399676</xdr:colOff>
      <xdr:row>19</xdr:row>
      <xdr:rowOff>85912</xdr:rowOff>
    </xdr:from>
    <xdr:to>
      <xdr:col>17</xdr:col>
      <xdr:colOff>445395</xdr:colOff>
      <xdr:row>24</xdr:row>
      <xdr:rowOff>74706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261911" y="3499971"/>
          <a:ext cx="45719" cy="92261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377264</xdr:colOff>
      <xdr:row>2</xdr:row>
      <xdr:rowOff>85913</xdr:rowOff>
    </xdr:from>
    <xdr:to>
      <xdr:col>17</xdr:col>
      <xdr:colOff>440765</xdr:colOff>
      <xdr:row>9</xdr:row>
      <xdr:rowOff>119531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39499" y="280148"/>
          <a:ext cx="63501" cy="13559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112058</xdr:colOff>
      <xdr:row>2</xdr:row>
      <xdr:rowOff>66340</xdr:rowOff>
    </xdr:from>
    <xdr:to>
      <xdr:col>17</xdr:col>
      <xdr:colOff>414617</xdr:colOff>
      <xdr:row>2</xdr:row>
      <xdr:rowOff>112059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057029" y="268046"/>
          <a:ext cx="302559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93382</xdr:colOff>
      <xdr:row>9</xdr:row>
      <xdr:rowOff>100854</xdr:rowOff>
    </xdr:from>
    <xdr:to>
      <xdr:col>17</xdr:col>
      <xdr:colOff>429559</xdr:colOff>
      <xdr:row>9</xdr:row>
      <xdr:rowOff>146573</xdr:rowOff>
    </xdr:to>
    <xdr:sp macro="" textlink="">
      <xdr:nvSpPr>
        <xdr:cNvPr id="8" name="Left Arrow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955617" y="1617383"/>
          <a:ext cx="336177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123264</xdr:colOff>
      <xdr:row>19</xdr:row>
      <xdr:rowOff>78441</xdr:rowOff>
    </xdr:from>
    <xdr:to>
      <xdr:col>17</xdr:col>
      <xdr:colOff>425823</xdr:colOff>
      <xdr:row>19</xdr:row>
      <xdr:rowOff>124160</xdr:rowOff>
    </xdr:to>
    <xdr:sp macro="" textlink="">
      <xdr:nvSpPr>
        <xdr:cNvPr id="9" name="Left Arrow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068235" y="3574676"/>
          <a:ext cx="302559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126999</xdr:colOff>
      <xdr:row>24</xdr:row>
      <xdr:rowOff>36458</xdr:rowOff>
    </xdr:from>
    <xdr:to>
      <xdr:col>17</xdr:col>
      <xdr:colOff>418352</xdr:colOff>
      <xdr:row>24</xdr:row>
      <xdr:rowOff>115795</xdr:rowOff>
    </xdr:to>
    <xdr:sp macro="" textlink="">
      <xdr:nvSpPr>
        <xdr:cNvPr id="10" name="Left Arrow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989234" y="4384340"/>
          <a:ext cx="291353" cy="7933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topLeftCell="C1" zoomScale="55" zoomScaleNormal="55" workbookViewId="0">
      <pane ySplit="2" topLeftCell="A18" activePane="bottomLeft" state="frozen"/>
      <selection activeCell="C1" sqref="C1"/>
      <selection pane="bottomLeft" activeCell="T29" sqref="T29"/>
    </sheetView>
  </sheetViews>
  <sheetFormatPr defaultRowHeight="14.5" x14ac:dyDescent="0.35"/>
  <cols>
    <col min="1" max="2" width="9.1796875" style="1" hidden="1" customWidth="1"/>
    <col min="3" max="4" width="7" customWidth="1"/>
    <col min="5" max="5" width="6.54296875" hidden="1" customWidth="1"/>
    <col min="6" max="6" width="9.90625" bestFit="1" customWidth="1"/>
    <col min="7" max="7" width="8.81640625" style="129" customWidth="1"/>
    <col min="8" max="8" width="19.7265625" customWidth="1"/>
    <col min="9" max="9" width="9.1796875" style="3"/>
    <col min="10" max="10" width="19.54296875" customWidth="1"/>
    <col min="11" max="11" width="6.1796875" style="3" customWidth="1"/>
    <col min="12" max="12" width="4.08984375" style="1" hidden="1" customWidth="1"/>
    <col min="13" max="13" width="31.36328125" hidden="1" customWidth="1"/>
    <col min="14" max="14" width="13.81640625" customWidth="1"/>
  </cols>
  <sheetData>
    <row r="1" spans="1:17" ht="19" thickBot="1" x14ac:dyDescent="0.5">
      <c r="A1" s="130" t="s">
        <v>52</v>
      </c>
      <c r="B1" s="130" t="s">
        <v>52</v>
      </c>
      <c r="C1" s="220" t="s">
        <v>64</v>
      </c>
      <c r="D1" s="221"/>
      <c r="E1" s="221"/>
      <c r="F1" s="221"/>
      <c r="G1" s="221"/>
      <c r="H1" s="221"/>
      <c r="I1" s="221"/>
      <c r="J1" s="221"/>
      <c r="K1" s="222"/>
      <c r="M1" s="172"/>
    </row>
    <row r="2" spans="1:17" ht="15" thickBot="1" x14ac:dyDescent="0.4">
      <c r="A2" s="130" t="s">
        <v>53</v>
      </c>
      <c r="B2" s="130" t="s">
        <v>50</v>
      </c>
      <c r="C2" s="141" t="s">
        <v>0</v>
      </c>
      <c r="D2" s="142" t="s">
        <v>49</v>
      </c>
      <c r="E2" s="18" t="s">
        <v>28</v>
      </c>
      <c r="F2" s="197" t="s">
        <v>28</v>
      </c>
      <c r="G2" s="143" t="s">
        <v>19</v>
      </c>
      <c r="H2" s="131" t="s">
        <v>1</v>
      </c>
      <c r="I2" s="126" t="s">
        <v>2</v>
      </c>
      <c r="J2" s="131" t="s">
        <v>3</v>
      </c>
      <c r="K2" s="127" t="s">
        <v>2</v>
      </c>
      <c r="M2" s="173"/>
    </row>
    <row r="3" spans="1:17" s="137" customFormat="1" ht="18" customHeight="1" x14ac:dyDescent="0.35">
      <c r="A3" s="133"/>
      <c r="B3" s="133"/>
      <c r="C3" s="200" t="s">
        <v>27</v>
      </c>
      <c r="D3" s="201">
        <v>19</v>
      </c>
      <c r="E3" s="202">
        <v>4</v>
      </c>
      <c r="F3" s="198" t="str">
        <f>IF(E3=4,"April",IF(E3=5,"May",IF(E3=6,"June",IF(E3=7,"July",IF(E3=8,"August","September")))))</f>
        <v>April</v>
      </c>
      <c r="G3" s="134">
        <v>0.375</v>
      </c>
      <c r="H3" s="139" t="s">
        <v>16</v>
      </c>
      <c r="I3" s="190"/>
      <c r="J3" s="195" t="s">
        <v>8</v>
      </c>
      <c r="K3" s="210"/>
      <c r="L3" s="133"/>
    </row>
    <row r="4" spans="1:17" s="137" customFormat="1" ht="18" customHeight="1" x14ac:dyDescent="0.35">
      <c r="A4" s="133">
        <v>20</v>
      </c>
      <c r="B4" s="133">
        <v>7</v>
      </c>
      <c r="C4" s="203" t="s">
        <v>27</v>
      </c>
      <c r="D4" s="204">
        <v>26</v>
      </c>
      <c r="E4" s="205">
        <v>4</v>
      </c>
      <c r="F4" s="198" t="str">
        <f>IF(E4=4,"April",IF(E4=5,"May",IF(E4=6,"June",IF(E4=7,"July",IF(E4=8,"August","September")))))</f>
        <v>April</v>
      </c>
      <c r="G4" s="134">
        <v>0.375</v>
      </c>
      <c r="H4" s="196" t="s">
        <v>5</v>
      </c>
      <c r="I4" s="190"/>
      <c r="J4" s="195" t="s">
        <v>8</v>
      </c>
      <c r="K4" s="191"/>
      <c r="L4" s="133"/>
    </row>
    <row r="5" spans="1:17" s="137" customFormat="1" ht="18" customHeight="1" x14ac:dyDescent="0.35">
      <c r="A5" s="133">
        <v>12</v>
      </c>
      <c r="B5" s="133">
        <v>4</v>
      </c>
      <c r="C5" s="203" t="s">
        <v>26</v>
      </c>
      <c r="D5" s="204">
        <v>1</v>
      </c>
      <c r="E5" s="205">
        <v>5</v>
      </c>
      <c r="F5" s="198" t="str">
        <f>IF(E5=4,"April",IF(E5=5,"May",IF(E5=6,"June",IF(E5=7,"July",IF(E5=8,"August","September")))))</f>
        <v>May</v>
      </c>
      <c r="G5" s="134">
        <v>0.375</v>
      </c>
      <c r="H5" s="139" t="s">
        <v>16</v>
      </c>
      <c r="I5" s="190"/>
      <c r="J5" s="192" t="s">
        <v>4</v>
      </c>
      <c r="K5" s="191"/>
      <c r="L5" s="133"/>
    </row>
    <row r="6" spans="1:17" s="137" customFormat="1" ht="18" customHeight="1" x14ac:dyDescent="0.35">
      <c r="A6" s="133">
        <v>21</v>
      </c>
      <c r="B6" s="133">
        <v>5</v>
      </c>
      <c r="C6" s="203" t="s">
        <v>59</v>
      </c>
      <c r="D6" s="204">
        <v>7</v>
      </c>
      <c r="E6" s="205">
        <v>5</v>
      </c>
      <c r="F6" s="198" t="str">
        <f>IF(E6=4,"April",IF(E6=5,"May",IF(E6=6,"June",IF(E6=7,"July",IF(E6=8,"August","September")))))</f>
        <v>May</v>
      </c>
      <c r="G6" s="134">
        <v>0.375</v>
      </c>
      <c r="H6" s="138" t="s">
        <v>60</v>
      </c>
      <c r="I6" s="190"/>
      <c r="J6" s="144" t="s">
        <v>6</v>
      </c>
      <c r="K6" s="191"/>
      <c r="L6" s="133"/>
      <c r="N6" s="209" t="s">
        <v>69</v>
      </c>
    </row>
    <row r="7" spans="1:17" s="137" customFormat="1" ht="18" customHeight="1" x14ac:dyDescent="0.35">
      <c r="A7" s="133">
        <v>10</v>
      </c>
      <c r="B7" s="133">
        <v>7</v>
      </c>
      <c r="C7" s="203" t="s">
        <v>26</v>
      </c>
      <c r="D7" s="204">
        <v>8</v>
      </c>
      <c r="E7" s="205">
        <v>5</v>
      </c>
      <c r="F7" s="198" t="str">
        <f>IF(E7=4,"April",IF(E7=5,"May",IF(E7=6,"June",IF(E7=7,"July",IF(E7=8,"August","September")))))</f>
        <v>May</v>
      </c>
      <c r="G7" s="134">
        <v>0.375</v>
      </c>
      <c r="H7" s="192" t="s">
        <v>4</v>
      </c>
      <c r="I7" s="190"/>
      <c r="J7" s="196" t="s">
        <v>5</v>
      </c>
      <c r="K7" s="191"/>
      <c r="L7" s="133"/>
      <c r="N7" s="1"/>
    </row>
    <row r="8" spans="1:17" s="137" customFormat="1" ht="18" customHeight="1" x14ac:dyDescent="0.35">
      <c r="A8" s="133">
        <v>22</v>
      </c>
      <c r="B8" s="133">
        <v>4</v>
      </c>
      <c r="C8" s="203" t="s">
        <v>27</v>
      </c>
      <c r="D8" s="204">
        <v>17</v>
      </c>
      <c r="E8" s="205">
        <v>5</v>
      </c>
      <c r="F8" s="198" t="str">
        <f>IF(E8=4,"April",IF(E8=5,"May",IF(E8=6,"June",IF(E8=7,"July",IF(E8=8,"August","September")))))</f>
        <v>May</v>
      </c>
      <c r="G8" s="134">
        <v>0.375</v>
      </c>
      <c r="H8" s="195" t="s">
        <v>8</v>
      </c>
      <c r="I8" s="190"/>
      <c r="J8" s="139" t="s">
        <v>16</v>
      </c>
      <c r="K8" s="191"/>
      <c r="L8" s="133"/>
    </row>
    <row r="9" spans="1:17" s="137" customFormat="1" ht="18" customHeight="1" x14ac:dyDescent="0.35">
      <c r="A9" s="133">
        <v>3</v>
      </c>
      <c r="B9" s="133">
        <v>8</v>
      </c>
      <c r="C9" s="203" t="s">
        <v>27</v>
      </c>
      <c r="D9" s="204">
        <v>17</v>
      </c>
      <c r="E9" s="205">
        <v>5</v>
      </c>
      <c r="F9" s="198" t="str">
        <f>IF(E9=4,"April",IF(E9=5,"May",IF(E9=6,"June",IF(E9=7,"July",IF(E9=8,"August","September")))))</f>
        <v>May</v>
      </c>
      <c r="G9" s="134">
        <v>0.375</v>
      </c>
      <c r="H9" s="144" t="s">
        <v>6</v>
      </c>
      <c r="I9" s="190"/>
      <c r="J9" s="196" t="s">
        <v>5</v>
      </c>
      <c r="K9" s="191"/>
      <c r="L9" s="133"/>
      <c r="N9" s="137" t="s">
        <v>69</v>
      </c>
    </row>
    <row r="10" spans="1:17" s="137" customFormat="1" ht="18" customHeight="1" x14ac:dyDescent="0.35">
      <c r="A10" s="133">
        <v>25</v>
      </c>
      <c r="B10" s="133">
        <v>5</v>
      </c>
      <c r="C10" s="203" t="s">
        <v>58</v>
      </c>
      <c r="D10" s="204">
        <v>23</v>
      </c>
      <c r="E10" s="205">
        <v>5</v>
      </c>
      <c r="F10" s="198" t="str">
        <f>IF(E10=4,"April",IF(E10=5,"May",IF(E10=6,"June",IF(E10=7,"July",IF(E10=8,"August","September")))))</f>
        <v>May</v>
      </c>
      <c r="G10" s="134">
        <v>0.375</v>
      </c>
      <c r="H10" s="138" t="s">
        <v>7</v>
      </c>
      <c r="I10" s="190"/>
      <c r="J10" s="139" t="s">
        <v>16</v>
      </c>
      <c r="K10" s="191"/>
      <c r="L10" s="133"/>
      <c r="M10" s="140"/>
      <c r="N10" s="140"/>
      <c r="O10" s="135"/>
    </row>
    <row r="11" spans="1:17" s="137" customFormat="1" ht="18" customHeight="1" x14ac:dyDescent="0.35">
      <c r="A11" s="133">
        <v>2</v>
      </c>
      <c r="B11" s="133">
        <v>7</v>
      </c>
      <c r="C11" s="203" t="s">
        <v>26</v>
      </c>
      <c r="D11" s="204">
        <v>29</v>
      </c>
      <c r="E11" s="205">
        <v>5</v>
      </c>
      <c r="F11" s="198" t="str">
        <f>IF(E11=4,"April",IF(E11=5,"May",IF(E11=6,"June",IF(E11=7,"July",IF(E11=8,"August","September")))))</f>
        <v>May</v>
      </c>
      <c r="G11" s="134">
        <v>0.375</v>
      </c>
      <c r="H11" s="192" t="s">
        <v>65</v>
      </c>
      <c r="I11" s="190"/>
      <c r="J11" s="144" t="s">
        <v>6</v>
      </c>
      <c r="K11" s="191"/>
      <c r="L11" s="133"/>
      <c r="M11" s="140"/>
      <c r="O11" s="135"/>
      <c r="P11" s="136"/>
      <c r="Q11" s="136"/>
    </row>
    <row r="12" spans="1:17" s="137" customFormat="1" ht="18" customHeight="1" x14ac:dyDescent="0.35">
      <c r="A12" s="133">
        <v>13</v>
      </c>
      <c r="B12" s="133">
        <v>6</v>
      </c>
      <c r="C12" s="203" t="s">
        <v>26</v>
      </c>
      <c r="D12" s="204">
        <v>29</v>
      </c>
      <c r="E12" s="205">
        <v>5</v>
      </c>
      <c r="F12" s="198" t="str">
        <f>IF(E12=4,"April",IF(E12=5,"May",IF(E12=6,"June",IF(E12=7,"July",IF(E12=8,"August","September")))))</f>
        <v>May</v>
      </c>
      <c r="G12" s="134">
        <v>0.375</v>
      </c>
      <c r="H12" s="196" t="s">
        <v>5</v>
      </c>
      <c r="I12" s="190"/>
      <c r="J12" s="138" t="s">
        <v>7</v>
      </c>
      <c r="K12" s="191"/>
      <c r="L12" s="133"/>
      <c r="N12" s="137" t="s">
        <v>69</v>
      </c>
    </row>
    <row r="13" spans="1:17" s="137" customFormat="1" ht="18" customHeight="1" x14ac:dyDescent="0.35">
      <c r="A13" s="133">
        <v>18</v>
      </c>
      <c r="B13" s="133">
        <v>5</v>
      </c>
      <c r="C13" s="203" t="s">
        <v>25</v>
      </c>
      <c r="D13" s="204">
        <v>3</v>
      </c>
      <c r="E13" s="205">
        <v>6</v>
      </c>
      <c r="F13" s="198" t="str">
        <f>IF(E13=4,"April",IF(E13=5,"May",IF(E13=6,"June",IF(E13=7,"July",IF(E13=8,"August","September")))))</f>
        <v>June</v>
      </c>
      <c r="G13" s="134">
        <v>0.375</v>
      </c>
      <c r="H13" s="192" t="s">
        <v>4</v>
      </c>
      <c r="I13" s="190"/>
      <c r="J13" s="139" t="s">
        <v>16</v>
      </c>
      <c r="K13" s="191"/>
      <c r="L13" s="133"/>
      <c r="O13" s="135"/>
      <c r="P13" s="136"/>
    </row>
    <row r="14" spans="1:17" s="137" customFormat="1" ht="18" customHeight="1" x14ac:dyDescent="0.35">
      <c r="A14" s="133">
        <v>5</v>
      </c>
      <c r="B14" s="133">
        <v>6</v>
      </c>
      <c r="C14" s="203" t="s">
        <v>26</v>
      </c>
      <c r="D14" s="204">
        <v>5</v>
      </c>
      <c r="E14" s="205">
        <v>6</v>
      </c>
      <c r="F14" s="198" t="str">
        <f>IF(E14=4,"April",IF(E14=5,"May",IF(E14=6,"June",IF(E14=7,"July",IF(E14=8,"August","September")))))</f>
        <v>June</v>
      </c>
      <c r="G14" s="134">
        <v>0.375</v>
      </c>
      <c r="H14" s="144" t="s">
        <v>6</v>
      </c>
      <c r="I14" s="190"/>
      <c r="J14" s="138" t="s">
        <v>7</v>
      </c>
      <c r="K14" s="191"/>
      <c r="L14" s="133"/>
    </row>
    <row r="15" spans="1:17" s="137" customFormat="1" ht="18" customHeight="1" x14ac:dyDescent="0.35">
      <c r="A15" s="133">
        <v>17</v>
      </c>
      <c r="B15" s="133">
        <v>7</v>
      </c>
      <c r="C15" s="203" t="s">
        <v>27</v>
      </c>
      <c r="D15" s="204">
        <v>14</v>
      </c>
      <c r="E15" s="205">
        <v>6</v>
      </c>
      <c r="F15" s="198" t="str">
        <f>IF(E15=4,"April",IF(E15=5,"May",IF(E15=6,"June",IF(E15=7,"July",IF(E15=8,"August","September")))))</f>
        <v>June</v>
      </c>
      <c r="G15" s="134">
        <v>0.375</v>
      </c>
      <c r="H15" s="195" t="s">
        <v>8</v>
      </c>
      <c r="I15" s="190"/>
      <c r="J15" s="192" t="s">
        <v>4</v>
      </c>
      <c r="K15" s="191"/>
      <c r="L15" s="133"/>
    </row>
    <row r="16" spans="1:17" s="137" customFormat="1" ht="18" customHeight="1" x14ac:dyDescent="0.35">
      <c r="A16" s="133"/>
      <c r="B16" s="133"/>
      <c r="C16" s="203" t="s">
        <v>27</v>
      </c>
      <c r="D16" s="204">
        <v>14</v>
      </c>
      <c r="E16" s="205">
        <v>6</v>
      </c>
      <c r="F16" s="198" t="str">
        <f>IF(E16=4,"April",IF(E16=5,"May",IF(E16=6,"June",IF(E16=7,"July",IF(E16=8,"August","September")))))</f>
        <v>June</v>
      </c>
      <c r="G16" s="134">
        <v>0.375</v>
      </c>
      <c r="H16" s="196" t="s">
        <v>5</v>
      </c>
      <c r="I16" s="190"/>
      <c r="J16" s="144" t="s">
        <v>6</v>
      </c>
      <c r="K16" s="191"/>
      <c r="L16" s="133"/>
      <c r="N16" s="137" t="s">
        <v>69</v>
      </c>
    </row>
    <row r="17" spans="1:17" s="137" customFormat="1" ht="18" customHeight="1" thickBot="1" x14ac:dyDescent="0.4">
      <c r="A17" s="133">
        <v>19</v>
      </c>
      <c r="B17" s="133">
        <v>5</v>
      </c>
      <c r="C17" s="203" t="s">
        <v>25</v>
      </c>
      <c r="D17" s="204">
        <v>17</v>
      </c>
      <c r="E17" s="205">
        <v>6</v>
      </c>
      <c r="F17" s="198" t="str">
        <f>IF(E17=4,"April",IF(E17=5,"May",IF(E17=6,"June",IF(E17=7,"July",IF(E17=8,"August","September")))))</f>
        <v>June</v>
      </c>
      <c r="G17" s="134">
        <v>0.375</v>
      </c>
      <c r="H17" s="139" t="s">
        <v>16</v>
      </c>
      <c r="I17" s="190"/>
      <c r="J17" s="138" t="s">
        <v>7</v>
      </c>
      <c r="K17" s="191"/>
      <c r="L17" s="188"/>
      <c r="M17" s="189"/>
      <c r="N17" s="140"/>
      <c r="Q17"/>
    </row>
    <row r="18" spans="1:17" s="137" customFormat="1" ht="18" customHeight="1" x14ac:dyDescent="0.35">
      <c r="A18" s="133">
        <v>4</v>
      </c>
      <c r="B18" s="133">
        <v>6</v>
      </c>
      <c r="C18" s="203" t="s">
        <v>59</v>
      </c>
      <c r="D18" s="204">
        <v>25</v>
      </c>
      <c r="E18" s="205">
        <v>6</v>
      </c>
      <c r="F18" s="198" t="str">
        <f>IF(E18=4,"April",IF(E18=5,"May",IF(E18=6,"June",IF(E18=7,"July",IF(E18=8,"August","September")))))</f>
        <v>June</v>
      </c>
      <c r="G18" s="134">
        <v>0.375</v>
      </c>
      <c r="H18" s="138" t="s">
        <v>7</v>
      </c>
      <c r="I18" s="190"/>
      <c r="J18" s="195" t="s">
        <v>8</v>
      </c>
      <c r="K18" s="191"/>
      <c r="L18" s="133"/>
    </row>
    <row r="19" spans="1:17" s="137" customFormat="1" ht="18" customHeight="1" x14ac:dyDescent="0.35">
      <c r="A19" s="133"/>
      <c r="B19" s="133"/>
      <c r="C19" s="203" t="s">
        <v>27</v>
      </c>
      <c r="D19" s="204">
        <v>28</v>
      </c>
      <c r="E19" s="205">
        <v>6</v>
      </c>
      <c r="F19" s="198" t="str">
        <f>IF(E19=4,"April",IF(E19=5,"May",IF(E19=6,"June",IF(E19=7,"July",IF(E19=8,"August","September")))))</f>
        <v>June</v>
      </c>
      <c r="G19" s="134">
        <v>0.375</v>
      </c>
      <c r="H19" s="144" t="s">
        <v>6</v>
      </c>
      <c r="I19" s="190"/>
      <c r="J19" s="195" t="s">
        <v>8</v>
      </c>
      <c r="K19" s="191"/>
      <c r="L19" s="133"/>
    </row>
    <row r="20" spans="1:17" s="137" customFormat="1" ht="18" customHeight="1" thickBot="1" x14ac:dyDescent="0.4">
      <c r="A20" s="133"/>
      <c r="B20" s="133"/>
      <c r="C20" s="203" t="s">
        <v>27</v>
      </c>
      <c r="D20" s="204">
        <v>28</v>
      </c>
      <c r="E20" s="205">
        <v>6</v>
      </c>
      <c r="F20" s="198" t="str">
        <f>IF(E20=4,"April",IF(E20=5,"May",IF(E20=6,"June",IF(E20=7,"July",IF(E20=8,"August","September")))))</f>
        <v>June</v>
      </c>
      <c r="G20" s="134">
        <v>0.375</v>
      </c>
      <c r="H20" s="196" t="s">
        <v>5</v>
      </c>
      <c r="I20" s="190"/>
      <c r="J20" s="192" t="s">
        <v>4</v>
      </c>
      <c r="K20" s="191"/>
      <c r="L20" s="188"/>
      <c r="M20" s="189"/>
      <c r="N20" s="137" t="s">
        <v>69</v>
      </c>
    </row>
    <row r="21" spans="1:17" s="137" customFormat="1" ht="18" customHeight="1" x14ac:dyDescent="0.35">
      <c r="A21" s="133">
        <v>1</v>
      </c>
      <c r="B21" s="133">
        <v>6</v>
      </c>
      <c r="C21" s="200" t="s">
        <v>59</v>
      </c>
      <c r="D21" s="201">
        <v>2</v>
      </c>
      <c r="E21" s="202">
        <v>7</v>
      </c>
      <c r="F21" s="198" t="str">
        <f>IF(E21=4,"April",IF(E21=5,"May",IF(E21=6,"June",IF(E21=7,"July",IF(E21=8,"August","September")))))</f>
        <v>July</v>
      </c>
      <c r="G21" s="134">
        <v>0.375</v>
      </c>
      <c r="H21" s="138" t="s">
        <v>7</v>
      </c>
      <c r="I21" s="190"/>
      <c r="J21" s="212" t="s">
        <v>4</v>
      </c>
      <c r="K21" s="191"/>
      <c r="L21" s="133"/>
    </row>
    <row r="22" spans="1:17" s="137" customFormat="1" ht="18" customHeight="1" x14ac:dyDescent="0.35">
      <c r="A22" s="133">
        <v>27</v>
      </c>
      <c r="B22" s="133">
        <v>5</v>
      </c>
      <c r="C22" s="203" t="s">
        <v>27</v>
      </c>
      <c r="D22" s="204">
        <v>5</v>
      </c>
      <c r="E22" s="205">
        <v>7</v>
      </c>
      <c r="F22" s="198" t="str">
        <f>IF(E22=4,"April",IF(E22=5,"May",IF(E22=6,"June",IF(E22=7,"July",IF(E22=8,"August","September")))))</f>
        <v>July</v>
      </c>
      <c r="G22" s="134">
        <v>0.375</v>
      </c>
      <c r="H22" s="139" t="s">
        <v>16</v>
      </c>
      <c r="I22" s="190"/>
      <c r="J22" s="144" t="s">
        <v>6</v>
      </c>
      <c r="K22" s="191"/>
      <c r="L22" s="133"/>
      <c r="M22" s="140"/>
      <c r="N22" s="140"/>
      <c r="O22" s="135"/>
      <c r="P22" s="136"/>
      <c r="Q22" s="136"/>
    </row>
    <row r="23" spans="1:17" s="137" customFormat="1" ht="18" customHeight="1" x14ac:dyDescent="0.35">
      <c r="A23" s="133">
        <v>28</v>
      </c>
      <c r="B23" s="133">
        <v>5</v>
      </c>
      <c r="C23" s="206" t="s">
        <v>25</v>
      </c>
      <c r="D23" s="207">
        <v>8</v>
      </c>
      <c r="E23" s="208">
        <v>7</v>
      </c>
      <c r="F23" s="198" t="str">
        <f>IF(E23=4,"April",IF(E23=5,"May",IF(E23=6,"June",IF(E23=7,"July",IF(E23=8,"August","September")))))</f>
        <v>July</v>
      </c>
      <c r="G23" s="134">
        <v>0.375</v>
      </c>
      <c r="H23" s="139" t="s">
        <v>16</v>
      </c>
      <c r="I23" s="190"/>
      <c r="J23" s="196" t="s">
        <v>5</v>
      </c>
      <c r="K23" s="191"/>
      <c r="L23" s="133"/>
      <c r="M23" s="140"/>
      <c r="N23" s="137" t="s">
        <v>69</v>
      </c>
      <c r="O23" s="135"/>
      <c r="P23" s="136"/>
      <c r="Q23" s="136"/>
    </row>
    <row r="24" spans="1:17" s="137" customFormat="1" ht="18" customHeight="1" x14ac:dyDescent="0.35">
      <c r="A24" s="133">
        <v>8</v>
      </c>
      <c r="B24" s="133">
        <v>6</v>
      </c>
      <c r="C24" s="206" t="s">
        <v>59</v>
      </c>
      <c r="D24" s="207">
        <v>9</v>
      </c>
      <c r="E24" s="208">
        <v>7</v>
      </c>
      <c r="F24" s="198" t="str">
        <f>IF(E24=4,"April",IF(E24=5,"May",IF(E24=6,"June",IF(E24=7,"July",IF(E24=8,"August","September")))))</f>
        <v>July</v>
      </c>
      <c r="G24" s="134">
        <v>0.375</v>
      </c>
      <c r="H24" s="195" t="s">
        <v>8</v>
      </c>
      <c r="I24" s="190"/>
      <c r="J24" s="138" t="s">
        <v>7</v>
      </c>
      <c r="K24" s="191"/>
      <c r="L24" s="133"/>
    </row>
    <row r="25" spans="1:17" s="137" customFormat="1" ht="18" customHeight="1" x14ac:dyDescent="0.35">
      <c r="A25" s="133">
        <v>14</v>
      </c>
      <c r="B25" s="133">
        <v>6</v>
      </c>
      <c r="C25" s="206" t="s">
        <v>59</v>
      </c>
      <c r="D25" s="207">
        <v>16</v>
      </c>
      <c r="E25" s="208">
        <v>7</v>
      </c>
      <c r="F25" s="198" t="str">
        <f>IF(E25=4,"April",IF(E25=5,"May",IF(E25=6,"June",IF(E25=7,"July",IF(E25=8,"August","September")))))</f>
        <v>July</v>
      </c>
      <c r="G25" s="134">
        <v>0.375</v>
      </c>
      <c r="H25" s="211" t="s">
        <v>7</v>
      </c>
      <c r="I25" s="190"/>
      <c r="J25" s="196" t="s">
        <v>5</v>
      </c>
      <c r="K25" s="191"/>
      <c r="L25" s="133"/>
    </row>
    <row r="26" spans="1:17" s="137" customFormat="1" ht="18" customHeight="1" x14ac:dyDescent="0.35">
      <c r="A26" s="133"/>
      <c r="B26" s="133"/>
      <c r="C26" s="206" t="s">
        <v>27</v>
      </c>
      <c r="D26" s="207">
        <v>19</v>
      </c>
      <c r="E26" s="208">
        <v>7</v>
      </c>
      <c r="F26" s="198" t="str">
        <f>IF(E26=4,"April",IF(E26=5,"May",IF(E26=6,"June",IF(E26=7,"July",IF(E26=8,"August","September")))))</f>
        <v>July</v>
      </c>
      <c r="G26" s="134">
        <v>0.375</v>
      </c>
      <c r="H26" s="192" t="s">
        <v>4</v>
      </c>
      <c r="I26" s="190"/>
      <c r="J26" s="195" t="s">
        <v>8</v>
      </c>
      <c r="K26" s="191"/>
      <c r="L26" s="133"/>
    </row>
    <row r="27" spans="1:17" s="137" customFormat="1" ht="18" customHeight="1" x14ac:dyDescent="0.35">
      <c r="A27" s="133">
        <v>7</v>
      </c>
      <c r="B27" s="133">
        <v>5</v>
      </c>
      <c r="C27" s="206" t="s">
        <v>27</v>
      </c>
      <c r="D27" s="207">
        <v>19</v>
      </c>
      <c r="E27" s="208">
        <v>7</v>
      </c>
      <c r="F27" s="198" t="str">
        <f>IF(E27=4,"April",IF(E27=5,"May",IF(E27=6,"June",IF(E27=7,"July",IF(E27=8,"August","September")))))</f>
        <v>July</v>
      </c>
      <c r="G27" s="134">
        <v>0.375</v>
      </c>
      <c r="H27" s="144" t="s">
        <v>6</v>
      </c>
      <c r="I27" s="190"/>
      <c r="J27" s="139" t="s">
        <v>16</v>
      </c>
      <c r="K27" s="191"/>
      <c r="L27" s="133"/>
    </row>
    <row r="28" spans="1:17" s="137" customFormat="1" ht="18" customHeight="1" x14ac:dyDescent="0.35">
      <c r="A28" s="133"/>
      <c r="B28" s="133"/>
      <c r="C28" s="206" t="s">
        <v>27</v>
      </c>
      <c r="D28" s="207">
        <v>26</v>
      </c>
      <c r="E28" s="208">
        <v>7</v>
      </c>
      <c r="F28" s="198" t="str">
        <f>IF(E28=4,"April",IF(E28=5,"May",IF(E28=6,"June",IF(E28=7,"July",IF(E28=8,"August","September")))))</f>
        <v>July</v>
      </c>
      <c r="G28" s="134">
        <v>0.375</v>
      </c>
      <c r="H28" s="195" t="s">
        <v>8</v>
      </c>
      <c r="I28" s="190"/>
      <c r="J28" s="144" t="s">
        <v>6</v>
      </c>
      <c r="K28" s="191"/>
      <c r="L28" s="133"/>
      <c r="N28" s="137" t="s">
        <v>69</v>
      </c>
    </row>
    <row r="29" spans="1:17" s="137" customFormat="1" ht="18" customHeight="1" x14ac:dyDescent="0.35">
      <c r="A29" s="133">
        <v>16</v>
      </c>
      <c r="B29" s="133">
        <v>5</v>
      </c>
      <c r="C29" s="206" t="s">
        <v>27</v>
      </c>
      <c r="D29" s="207">
        <v>2</v>
      </c>
      <c r="E29" s="208">
        <v>8</v>
      </c>
      <c r="F29" s="198" t="str">
        <f>IF(E29=4,"April",IF(E29=5,"May",IF(E29=6,"June",IF(E29=7,"July",IF(E29=8,"August","September")))))</f>
        <v>August</v>
      </c>
      <c r="G29" s="134">
        <v>0.375</v>
      </c>
      <c r="H29" s="196" t="s">
        <v>5</v>
      </c>
      <c r="I29" s="190"/>
      <c r="J29" s="139" t="s">
        <v>16</v>
      </c>
      <c r="K29" s="191"/>
      <c r="L29" s="133"/>
    </row>
    <row r="30" spans="1:17" s="137" customFormat="1" ht="18" customHeight="1" thickBot="1" x14ac:dyDescent="0.4">
      <c r="A30" s="188"/>
      <c r="B30" s="188"/>
      <c r="C30" s="206" t="s">
        <v>27</v>
      </c>
      <c r="D30" s="204">
        <v>2</v>
      </c>
      <c r="E30" s="205">
        <v>8</v>
      </c>
      <c r="F30" s="199" t="str">
        <f>IF(E30=4,"April",IF(E30=5,"May",IF(E30=6,"June",IF(E30=7,"July",IF(E30=8,"August","September")))))</f>
        <v>August</v>
      </c>
      <c r="G30" s="134">
        <v>0.375</v>
      </c>
      <c r="H30" s="144" t="s">
        <v>6</v>
      </c>
      <c r="I30" s="190"/>
      <c r="J30" s="192" t="s">
        <v>4</v>
      </c>
      <c r="K30" s="191"/>
      <c r="L30" s="188"/>
      <c r="M30" s="189"/>
    </row>
    <row r="31" spans="1:17" s="137" customFormat="1" ht="18" customHeight="1" x14ac:dyDescent="0.35">
      <c r="A31" s="133"/>
      <c r="B31" s="133"/>
      <c r="C31" s="206" t="s">
        <v>27</v>
      </c>
      <c r="D31" s="201">
        <v>9</v>
      </c>
      <c r="E31" s="202">
        <v>8</v>
      </c>
      <c r="F31" s="198" t="str">
        <f>IF(E31=4,"April",IF(E31=5,"May",IF(E31=6,"June",IF(E31=7,"July",IF(E31=8,"August","September")))))</f>
        <v>August</v>
      </c>
      <c r="G31" s="134">
        <v>0.375</v>
      </c>
      <c r="H31" s="195" t="s">
        <v>8</v>
      </c>
      <c r="I31" s="190"/>
      <c r="J31" s="196" t="s">
        <v>5</v>
      </c>
      <c r="K31" s="191"/>
      <c r="L31" s="133"/>
    </row>
    <row r="32" spans="1:17" s="137" customFormat="1" ht="18" customHeight="1" x14ac:dyDescent="0.35">
      <c r="A32" s="133">
        <v>6</v>
      </c>
      <c r="B32" s="133">
        <v>6</v>
      </c>
      <c r="C32" s="203" t="s">
        <v>27</v>
      </c>
      <c r="D32" s="204">
        <v>16</v>
      </c>
      <c r="E32" s="205">
        <v>8</v>
      </c>
      <c r="F32" s="199" t="str">
        <f>IF(E32=4,"April",IF(E32=5,"May",IF(E32=6,"June",IF(E32=7,"July",IF(E32=8,"August","September")))))</f>
        <v>August</v>
      </c>
      <c r="G32" s="134">
        <v>0.375</v>
      </c>
      <c r="H32" s="192" t="s">
        <v>4</v>
      </c>
      <c r="I32" s="190"/>
      <c r="J32" s="138" t="s">
        <v>7</v>
      </c>
      <c r="K32" s="191"/>
      <c r="L32" s="133"/>
      <c r="N32" s="137" t="s">
        <v>69</v>
      </c>
    </row>
    <row r="33" spans="3:17" ht="15" thickBot="1" x14ac:dyDescent="0.4">
      <c r="C33" s="213" t="s">
        <v>23</v>
      </c>
      <c r="D33" s="214" t="s">
        <v>23</v>
      </c>
      <c r="E33" s="215"/>
      <c r="F33" s="216"/>
      <c r="G33" s="217" t="s">
        <v>23</v>
      </c>
      <c r="H33" s="218" t="s">
        <v>23</v>
      </c>
      <c r="I33" s="218"/>
      <c r="J33" s="218" t="s">
        <v>23</v>
      </c>
      <c r="K33" s="219"/>
      <c r="L33" s="124">
        <f>SUM(L1:L32)</f>
        <v>0</v>
      </c>
      <c r="M33" s="8"/>
      <c r="N33" s="8"/>
      <c r="O33" s="9"/>
      <c r="P33" s="10"/>
      <c r="Q33" s="10"/>
    </row>
    <row r="34" spans="3:17" x14ac:dyDescent="0.35">
      <c r="C34" s="13" t="s">
        <v>9</v>
      </c>
      <c r="D34" s="13"/>
      <c r="E34" s="13"/>
      <c r="F34" s="13"/>
      <c r="G34" s="128"/>
      <c r="H34" s="174"/>
      <c r="I34" s="175"/>
      <c r="J34" s="12"/>
      <c r="K34" s="11"/>
    </row>
    <row r="35" spans="3:17" x14ac:dyDescent="0.35">
      <c r="C35" s="1">
        <v>1</v>
      </c>
      <c r="D35" s="13" t="s">
        <v>61</v>
      </c>
      <c r="J35" s="173"/>
      <c r="K35" s="125"/>
      <c r="L35"/>
    </row>
    <row r="36" spans="3:17" x14ac:dyDescent="0.35">
      <c r="C36" s="1">
        <v>2</v>
      </c>
      <c r="D36" s="13" t="s">
        <v>66</v>
      </c>
      <c r="G36" s="128"/>
      <c r="H36" s="12"/>
      <c r="L36"/>
    </row>
    <row r="37" spans="3:17" x14ac:dyDescent="0.35">
      <c r="C37" s="1">
        <v>3</v>
      </c>
      <c r="D37" s="13" t="s">
        <v>68</v>
      </c>
      <c r="G37" s="128"/>
      <c r="H37" s="12"/>
      <c r="L37" s="135"/>
    </row>
    <row r="38" spans="3:17" x14ac:dyDescent="0.35">
      <c r="C38" s="1">
        <v>4</v>
      </c>
      <c r="D38" s="13" t="s">
        <v>67</v>
      </c>
      <c r="G38" s="128"/>
      <c r="H38" s="12"/>
    </row>
  </sheetData>
  <sortState xmlns:xlrd2="http://schemas.microsoft.com/office/spreadsheetml/2017/richdata2" ref="A3:Q32">
    <sortCondition ref="E3:E32"/>
    <sortCondition ref="D3:D3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C1:K1"/>
  </mergeCells>
  <phoneticPr fontId="12" type="noConversion"/>
  <printOptions horizontalCentered="1"/>
  <pageMargins left="0.70866141732283472" right="0.70866141732283472" top="0.74803149606299213" bottom="0.94488188976377963" header="0.31496062992125984" footer="0.11811023622047245"/>
  <pageSetup paperSize="9" scale="99" orientation="portrait" horizontalDpi="300" verticalDpi="300" r:id="rId2"/>
  <headerFooter>
    <oddHeader>&amp;C&amp;20KGVL Gp 4 - 2024 &amp;A</oddHeader>
    <oddFooter xml:space="preserve">&amp;R&amp;8Doc ref: &amp;Z&amp;F
Page &amp;P/&amp;N
Date: 27 July 2021
Printed: &amp;D &amp;T&amp;11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44"/>
  <sheetViews>
    <sheetView zoomScale="75" zoomScaleNormal="75" workbookViewId="0">
      <pane ySplit="2" topLeftCell="A27" activePane="bottomLeft" state="frozen"/>
      <selection activeCell="I20" activeCellId="9" sqref="G6 I8 G13 I14 I15 G16 G17 I18 G19 I20"/>
      <selection pane="bottomLeft" activeCell="S33" sqref="S33"/>
    </sheetView>
  </sheetViews>
  <sheetFormatPr defaultColWidth="6.81640625" defaultRowHeight="14.5" x14ac:dyDescent="0.35"/>
  <cols>
    <col min="1" max="1" width="12.54296875" bestFit="1" customWidth="1"/>
    <col min="2" max="2" width="5.7265625" style="20" customWidth="1"/>
    <col min="3" max="3" width="12.54296875" bestFit="1" customWidth="1"/>
    <col min="4" max="4" width="5.453125" style="20" bestFit="1" customWidth="1"/>
    <col min="5" max="5" width="4" bestFit="1" customWidth="1"/>
    <col min="6" max="6" width="0.54296875" customWidth="1"/>
    <col min="7" max="7" width="12.54296875" bestFit="1" customWidth="1"/>
    <col min="8" max="8" width="5.36328125" style="20" customWidth="1"/>
    <col min="9" max="9" width="12.54296875" bestFit="1" customWidth="1"/>
    <col min="10" max="10" width="5.453125" style="20" bestFit="1" customWidth="1"/>
    <col min="11" max="11" width="4" bestFit="1" customWidth="1"/>
    <col min="12" max="12" width="0.54296875" customWidth="1"/>
    <col min="13" max="14" width="4.36328125" bestFit="1" customWidth="1"/>
    <col min="15" max="15" width="6.26953125" customWidth="1"/>
    <col min="16" max="16" width="0.54296875" customWidth="1"/>
    <col min="17" max="19" width="6.453125" style="1" customWidth="1"/>
    <col min="20" max="20" width="0.54296875" style="1" customWidth="1"/>
    <col min="21" max="26" width="4.54296875" style="1" customWidth="1"/>
    <col min="28" max="28" width="4" customWidth="1"/>
  </cols>
  <sheetData>
    <row r="1" spans="1:34" x14ac:dyDescent="0.35">
      <c r="A1" s="57"/>
      <c r="B1" s="92" t="s">
        <v>42</v>
      </c>
      <c r="C1" s="57"/>
      <c r="D1" s="91"/>
      <c r="E1" s="57"/>
      <c r="F1" s="48"/>
      <c r="G1" s="52"/>
      <c r="H1" s="51" t="s">
        <v>43</v>
      </c>
      <c r="I1" s="52"/>
      <c r="J1" s="93"/>
      <c r="K1" s="52"/>
      <c r="L1" s="48"/>
      <c r="P1" s="48"/>
      <c r="Q1" s="56"/>
      <c r="R1" s="98"/>
      <c r="T1" s="60"/>
      <c r="U1" s="56"/>
      <c r="V1" s="56" t="s">
        <v>44</v>
      </c>
      <c r="W1" s="56"/>
      <c r="X1" s="98"/>
      <c r="Y1" s="98" t="s">
        <v>45</v>
      </c>
      <c r="Z1" s="98"/>
      <c r="AB1" s="1">
        <f>SUM(S8:S44)</f>
        <v>0</v>
      </c>
      <c r="AC1" s="223" t="str">
        <f>IF(AB1=Fixtures!L33*2,"Data complete","Data missing")</f>
        <v>Data complete</v>
      </c>
      <c r="AD1" s="224"/>
      <c r="AE1" s="225"/>
      <c r="AF1" s="225"/>
      <c r="AG1" s="225"/>
      <c r="AH1" s="225"/>
    </row>
    <row r="2" spans="1:34" s="40" customFormat="1" ht="31.5" customHeight="1" x14ac:dyDescent="0.35">
      <c r="A2" s="38" t="s">
        <v>1</v>
      </c>
      <c r="B2" s="99"/>
      <c r="C2" s="38" t="s">
        <v>3</v>
      </c>
      <c r="D2" s="39"/>
      <c r="E2" s="38" t="s">
        <v>24</v>
      </c>
      <c r="F2" s="59"/>
      <c r="G2" s="38" t="s">
        <v>1</v>
      </c>
      <c r="H2" s="39" t="s">
        <v>23</v>
      </c>
      <c r="I2" s="38" t="s">
        <v>3</v>
      </c>
      <c r="J2" s="39" t="s">
        <v>23</v>
      </c>
      <c r="K2" s="38" t="s">
        <v>24</v>
      </c>
      <c r="L2" s="59"/>
      <c r="M2" s="38" t="s">
        <v>20</v>
      </c>
      <c r="N2" s="38" t="s">
        <v>21</v>
      </c>
      <c r="O2" s="38" t="s">
        <v>46</v>
      </c>
      <c r="P2" s="59"/>
      <c r="Q2" s="38" t="s">
        <v>33</v>
      </c>
      <c r="R2" s="38" t="s">
        <v>34</v>
      </c>
      <c r="S2" s="38" t="s">
        <v>35</v>
      </c>
      <c r="T2" s="47"/>
      <c r="U2" s="94" t="s">
        <v>11</v>
      </c>
      <c r="V2" s="94" t="s">
        <v>13</v>
      </c>
      <c r="W2" s="94" t="s">
        <v>38</v>
      </c>
      <c r="X2" s="94" t="s">
        <v>12</v>
      </c>
      <c r="Y2" s="94" t="s">
        <v>18</v>
      </c>
      <c r="Z2" s="94" t="s">
        <v>39</v>
      </c>
      <c r="AC2" s="224"/>
      <c r="AD2" s="224"/>
      <c r="AE2" s="225"/>
      <c r="AF2" s="225"/>
      <c r="AG2" s="225"/>
      <c r="AH2" s="225"/>
    </row>
    <row r="3" spans="1:34" x14ac:dyDescent="0.35">
      <c r="A3" s="158" t="s">
        <v>6</v>
      </c>
      <c r="B3" s="159"/>
      <c r="C3" s="158" t="s">
        <v>8</v>
      </c>
      <c r="D3" s="159"/>
      <c r="E3" s="160">
        <f>IF(B3="",0,IF(B3&gt;D3,3,IF(B3=D3,1,0)))</f>
        <v>0</v>
      </c>
      <c r="F3" s="161"/>
      <c r="G3" s="158" t="s">
        <v>8</v>
      </c>
      <c r="H3" s="159" t="str">
        <f>IF(B10="","",B10)</f>
        <v/>
      </c>
      <c r="I3" s="158" t="s">
        <v>6</v>
      </c>
      <c r="J3" s="159" t="str">
        <f>IF(D10="","",D10)</f>
        <v/>
      </c>
      <c r="K3" s="160">
        <f>IF(H3="",0,IF(H3&gt;J3,0,IF(H3=J3,2,4)))</f>
        <v>0</v>
      </c>
      <c r="L3" s="161"/>
      <c r="M3" s="160">
        <f>IF(J3="",B3,B3+J3)</f>
        <v>0</v>
      </c>
      <c r="N3" s="160">
        <f>IF(H3="",D3,D3+H3)</f>
        <v>0</v>
      </c>
      <c r="O3" s="162">
        <f t="shared" ref="O3:O8" si="0">E3+K3</f>
        <v>0</v>
      </c>
      <c r="P3" s="161"/>
      <c r="Q3" s="160">
        <f>IF(B3&lt;&gt;"",1,0)</f>
        <v>0</v>
      </c>
      <c r="R3" s="160">
        <f>IF(J3&lt;&gt;"",1,0)</f>
        <v>0</v>
      </c>
      <c r="S3" s="162"/>
      <c r="T3" s="162"/>
      <c r="U3" s="160">
        <f>IF(B3="",0,IF(B3&gt;D3,1,0))</f>
        <v>0</v>
      </c>
      <c r="V3" s="160">
        <f>IF(B3="",0,IF(B3=D3,1,0))</f>
        <v>0</v>
      </c>
      <c r="W3" s="160">
        <f>IF(B3="",0,IF(B3&lt;D3,1,0))</f>
        <v>0</v>
      </c>
      <c r="X3" s="160">
        <f>IF(J3="",0,IF(J3&gt;H3,1,0))</f>
        <v>0</v>
      </c>
      <c r="Y3" s="160">
        <f>IF(J3="",0,IF(J3=H3,1,0))</f>
        <v>0</v>
      </c>
      <c r="Z3" s="160">
        <f>IF(J3="",0,IF(J3&lt;H3,1,0))</f>
        <v>0</v>
      </c>
    </row>
    <row r="4" spans="1:34" x14ac:dyDescent="0.35">
      <c r="A4" s="158" t="s">
        <v>6</v>
      </c>
      <c r="B4" s="159"/>
      <c r="C4" s="158" t="s">
        <v>16</v>
      </c>
      <c r="D4" s="159"/>
      <c r="E4" s="160">
        <f t="shared" ref="E4:E7" si="1">IF(B4="",0,IF(B4&gt;D4,3,IF(B4=D4,1,0)))</f>
        <v>0</v>
      </c>
      <c r="F4" s="163"/>
      <c r="G4" s="158" t="s">
        <v>16</v>
      </c>
      <c r="H4" s="159" t="str">
        <f>IF(B17="","",B17)</f>
        <v/>
      </c>
      <c r="I4" s="158" t="s">
        <v>6</v>
      </c>
      <c r="J4" s="159" t="str">
        <f>IF(D17="","",D17)</f>
        <v/>
      </c>
      <c r="K4" s="160">
        <v>0</v>
      </c>
      <c r="L4" s="163"/>
      <c r="M4" s="160">
        <f t="shared" ref="M4:M6" si="2">IF(J4="",B4,B4+J4)</f>
        <v>0</v>
      </c>
      <c r="N4" s="160">
        <f t="shared" ref="N4:N7" si="3">IF(H4="",D4,D4+H4)</f>
        <v>0</v>
      </c>
      <c r="O4" s="162">
        <f t="shared" si="0"/>
        <v>0</v>
      </c>
      <c r="P4" s="163"/>
      <c r="Q4" s="160">
        <f t="shared" ref="Q4:Q7" si="4">IF(B4&lt;&gt;"",1,0)</f>
        <v>0</v>
      </c>
      <c r="R4" s="160">
        <f t="shared" ref="R4:R7" si="5">IF(J4&lt;&gt;"",1,0)</f>
        <v>0</v>
      </c>
      <c r="S4" s="160"/>
      <c r="T4" s="160"/>
      <c r="U4" s="160">
        <f t="shared" ref="U4:U7" si="6">IF(B4="",0,IF(B4&gt;D4,1,0))</f>
        <v>0</v>
      </c>
      <c r="V4" s="160">
        <f t="shared" ref="V4:V7" si="7">IF(B4="",0,IF(B4=D4,1,0))</f>
        <v>0</v>
      </c>
      <c r="W4" s="160">
        <f t="shared" ref="W4:W7" si="8">IF(B4="",0,IF(B4&lt;D4,1,0))</f>
        <v>0</v>
      </c>
      <c r="X4" s="160">
        <f t="shared" ref="X4:X7" si="9">IF(J4="",0,IF(J4&gt;H4,1,0))</f>
        <v>0</v>
      </c>
      <c r="Y4" s="160">
        <f t="shared" ref="Y4:Y7" si="10">IF(J4="",0,IF(J4=H4,1,0))</f>
        <v>0</v>
      </c>
      <c r="Z4" s="160">
        <f t="shared" ref="Z4:Z7" si="11">IF(J4="",0,IF(J4&lt;H4,1,0))</f>
        <v>0</v>
      </c>
    </row>
    <row r="5" spans="1:34" x14ac:dyDescent="0.35">
      <c r="A5" s="158" t="s">
        <v>6</v>
      </c>
      <c r="B5" s="159"/>
      <c r="C5" s="158" t="s">
        <v>4</v>
      </c>
      <c r="D5" s="159"/>
      <c r="E5" s="160">
        <f t="shared" si="1"/>
        <v>0</v>
      </c>
      <c r="F5" s="163"/>
      <c r="G5" s="158" t="s">
        <v>4</v>
      </c>
      <c r="H5" s="159" t="str">
        <f>IF(B24="","",B24)</f>
        <v/>
      </c>
      <c r="I5" s="158" t="s">
        <v>6</v>
      </c>
      <c r="J5" s="159" t="str">
        <f>IF(D24="","",D24)</f>
        <v/>
      </c>
      <c r="K5" s="160">
        <f t="shared" ref="K5:K7" si="12">IF(H5="",0,IF(H5&gt;J5,0,IF(H5=J5,2,4)))</f>
        <v>0</v>
      </c>
      <c r="L5" s="163"/>
      <c r="M5" s="160">
        <f t="shared" si="2"/>
        <v>0</v>
      </c>
      <c r="N5" s="160">
        <f t="shared" si="3"/>
        <v>0</v>
      </c>
      <c r="O5" s="162">
        <f t="shared" si="0"/>
        <v>0</v>
      </c>
      <c r="P5" s="163"/>
      <c r="Q5" s="160">
        <f t="shared" si="4"/>
        <v>0</v>
      </c>
      <c r="R5" s="160">
        <f t="shared" si="5"/>
        <v>0</v>
      </c>
      <c r="S5" s="160"/>
      <c r="T5" s="160"/>
      <c r="U5" s="160">
        <f t="shared" si="6"/>
        <v>0</v>
      </c>
      <c r="V5" s="160">
        <f t="shared" si="7"/>
        <v>0</v>
      </c>
      <c r="W5" s="160">
        <f t="shared" si="8"/>
        <v>0</v>
      </c>
      <c r="X5" s="160">
        <f t="shared" si="9"/>
        <v>0</v>
      </c>
      <c r="Y5" s="160">
        <f t="shared" si="10"/>
        <v>0</v>
      </c>
      <c r="Z5" s="160">
        <f t="shared" si="11"/>
        <v>0</v>
      </c>
    </row>
    <row r="6" spans="1:34" x14ac:dyDescent="0.35">
      <c r="A6" s="158" t="s">
        <v>6</v>
      </c>
      <c r="B6" s="159"/>
      <c r="C6" s="158" t="s">
        <v>5</v>
      </c>
      <c r="D6" s="159"/>
      <c r="E6" s="160">
        <f t="shared" si="1"/>
        <v>0</v>
      </c>
      <c r="F6" s="163"/>
      <c r="G6" s="158" t="s">
        <v>5</v>
      </c>
      <c r="H6" s="159" t="str">
        <f>IF(B31="","",B31)</f>
        <v/>
      </c>
      <c r="I6" s="158" t="s">
        <v>6</v>
      </c>
      <c r="J6" s="159" t="str">
        <f>IF(D31="","",D31)</f>
        <v/>
      </c>
      <c r="K6" s="160">
        <f t="shared" si="12"/>
        <v>0</v>
      </c>
      <c r="L6" s="163"/>
      <c r="M6" s="160">
        <f t="shared" si="2"/>
        <v>0</v>
      </c>
      <c r="N6" s="160">
        <f t="shared" si="3"/>
        <v>0</v>
      </c>
      <c r="O6" s="162">
        <f t="shared" si="0"/>
        <v>0</v>
      </c>
      <c r="P6" s="163"/>
      <c r="Q6" s="160">
        <f t="shared" si="4"/>
        <v>0</v>
      </c>
      <c r="R6" s="160">
        <f t="shared" si="5"/>
        <v>0</v>
      </c>
      <c r="S6" s="160"/>
      <c r="T6" s="160"/>
      <c r="U6" s="160">
        <f t="shared" si="6"/>
        <v>0</v>
      </c>
      <c r="V6" s="160">
        <f t="shared" si="7"/>
        <v>0</v>
      </c>
      <c r="W6" s="160">
        <f t="shared" si="8"/>
        <v>0</v>
      </c>
      <c r="X6" s="160">
        <f t="shared" si="9"/>
        <v>0</v>
      </c>
      <c r="Y6" s="160">
        <f t="shared" si="10"/>
        <v>0</v>
      </c>
      <c r="Z6" s="160">
        <f t="shared" si="11"/>
        <v>0</v>
      </c>
    </row>
    <row r="7" spans="1:34" x14ac:dyDescent="0.35">
      <c r="A7" s="164" t="s">
        <v>6</v>
      </c>
      <c r="B7" s="165"/>
      <c r="C7" s="164" t="s">
        <v>7</v>
      </c>
      <c r="D7" s="165"/>
      <c r="E7" s="166">
        <f t="shared" si="1"/>
        <v>0</v>
      </c>
      <c r="F7" s="163"/>
      <c r="G7" s="164" t="s">
        <v>7</v>
      </c>
      <c r="H7" s="159" t="str">
        <f>IF(B38="","",B38)</f>
        <v/>
      </c>
      <c r="I7" s="164" t="s">
        <v>6</v>
      </c>
      <c r="J7" s="159" t="str">
        <f>IF(D38="","",D38)</f>
        <v/>
      </c>
      <c r="K7" s="166">
        <f t="shared" si="12"/>
        <v>0</v>
      </c>
      <c r="L7" s="163"/>
      <c r="M7" s="160">
        <f>IF(J7="",B7,B7+J7)</f>
        <v>0</v>
      </c>
      <c r="N7" s="160">
        <f t="shared" si="3"/>
        <v>0</v>
      </c>
      <c r="O7" s="167">
        <f t="shared" si="0"/>
        <v>0</v>
      </c>
      <c r="P7" s="163"/>
      <c r="Q7" s="160">
        <f t="shared" si="4"/>
        <v>0</v>
      </c>
      <c r="R7" s="160">
        <f t="shared" si="5"/>
        <v>0</v>
      </c>
      <c r="S7" s="160"/>
      <c r="T7" s="160"/>
      <c r="U7" s="160">
        <f t="shared" si="6"/>
        <v>0</v>
      </c>
      <c r="V7" s="160">
        <f t="shared" si="7"/>
        <v>0</v>
      </c>
      <c r="W7" s="160">
        <f t="shared" si="8"/>
        <v>0</v>
      </c>
      <c r="X7" s="160">
        <f t="shared" si="9"/>
        <v>0</v>
      </c>
      <c r="Y7" s="160">
        <f t="shared" si="10"/>
        <v>0</v>
      </c>
      <c r="Z7" s="160">
        <f t="shared" si="11"/>
        <v>0</v>
      </c>
    </row>
    <row r="8" spans="1:34" s="2" customFormat="1" ht="15" thickBot="1" x14ac:dyDescent="0.4">
      <c r="A8" s="168"/>
      <c r="B8" s="169">
        <f>SUM(B3:B7)</f>
        <v>0</v>
      </c>
      <c r="C8" s="168"/>
      <c r="D8" s="169">
        <f>SUM(D3:D7)</f>
        <v>0</v>
      </c>
      <c r="E8" s="170">
        <f>SUM(E3:E7)</f>
        <v>0</v>
      </c>
      <c r="F8" s="171"/>
      <c r="G8" s="168"/>
      <c r="H8" s="169">
        <f>SUM(H3:H7)</f>
        <v>0</v>
      </c>
      <c r="I8" s="168"/>
      <c r="J8" s="169">
        <f>SUM(J3:J7)</f>
        <v>0</v>
      </c>
      <c r="K8" s="170">
        <f>SUM(K3:K7)</f>
        <v>0</v>
      </c>
      <c r="L8" s="171"/>
      <c r="M8" s="170">
        <f t="shared" ref="M8" si="13">B8+J8</f>
        <v>0</v>
      </c>
      <c r="N8" s="170">
        <f t="shared" ref="N8" si="14">D8+H8</f>
        <v>0</v>
      </c>
      <c r="O8" s="170">
        <f t="shared" si="0"/>
        <v>0</v>
      </c>
      <c r="P8" s="171"/>
      <c r="Q8" s="170">
        <f>SUM(Q3:Q7)</f>
        <v>0</v>
      </c>
      <c r="R8" s="170">
        <f>SUM(R3:R7)</f>
        <v>0</v>
      </c>
      <c r="S8" s="170">
        <f>Q8+R8</f>
        <v>0</v>
      </c>
      <c r="T8" s="170"/>
      <c r="U8" s="170">
        <f t="shared" ref="U8:Z8" si="15">SUM(U3:U7)</f>
        <v>0</v>
      </c>
      <c r="V8" s="170">
        <f t="shared" si="15"/>
        <v>0</v>
      </c>
      <c r="W8" s="170">
        <f t="shared" si="15"/>
        <v>0</v>
      </c>
      <c r="X8" s="170">
        <f t="shared" si="15"/>
        <v>0</v>
      </c>
      <c r="Y8" s="170">
        <f t="shared" si="15"/>
        <v>0</v>
      </c>
      <c r="Z8" s="170">
        <f t="shared" si="15"/>
        <v>0</v>
      </c>
    </row>
    <row r="9" spans="1:34" ht="15" thickTop="1" x14ac:dyDescent="0.35">
      <c r="A9" s="16"/>
      <c r="B9" s="21"/>
      <c r="C9" s="16"/>
      <c r="D9" s="21"/>
      <c r="E9" s="4"/>
      <c r="F9" s="60"/>
      <c r="G9" s="16"/>
      <c r="H9" s="21"/>
      <c r="I9" s="16"/>
      <c r="J9" s="21"/>
      <c r="K9" s="4"/>
      <c r="L9" s="60"/>
      <c r="M9" s="5"/>
      <c r="N9" s="5"/>
      <c r="O9" s="4"/>
      <c r="P9" s="60"/>
      <c r="Q9" s="15"/>
      <c r="R9" s="15"/>
      <c r="S9" s="15"/>
      <c r="T9" s="89"/>
      <c r="U9" s="15"/>
      <c r="V9" s="15"/>
      <c r="W9" s="15"/>
      <c r="X9" s="15"/>
      <c r="Y9" s="15"/>
      <c r="Z9" s="15"/>
    </row>
    <row r="10" spans="1:34" x14ac:dyDescent="0.35">
      <c r="A10" s="22" t="s">
        <v>8</v>
      </c>
      <c r="B10" s="23"/>
      <c r="C10" s="22" t="s">
        <v>6</v>
      </c>
      <c r="D10" s="23"/>
      <c r="E10" s="24">
        <f t="shared" ref="E10:E14" si="16">IF(B10="",0,IF(B10&gt;D10,3,IF(B10=D10,1,0)))</f>
        <v>0</v>
      </c>
      <c r="F10" s="60"/>
      <c r="G10" s="22" t="s">
        <v>6</v>
      </c>
      <c r="H10" s="23" t="str">
        <f>IF(B3="","",B3)</f>
        <v/>
      </c>
      <c r="I10" s="22" t="s">
        <v>8</v>
      </c>
      <c r="J10" s="23" t="str">
        <f>IF(D3="","",D3)</f>
        <v/>
      </c>
      <c r="K10" s="24">
        <f t="shared" ref="K10:K14" si="17">IF(H10="",0,IF(H10&gt;J10,0,IF(H10=J10,2,4)))</f>
        <v>0</v>
      </c>
      <c r="L10" s="60"/>
      <c r="M10" s="24">
        <f>IF(J10="",B10,B10+J10)</f>
        <v>0</v>
      </c>
      <c r="N10" s="24">
        <f>IF(H10="",D10,D10+H10)</f>
        <v>0</v>
      </c>
      <c r="O10" s="25">
        <f t="shared" ref="O10:O15" si="18">E10+K10</f>
        <v>0</v>
      </c>
      <c r="P10" s="60"/>
      <c r="Q10" s="24">
        <f>IF(B10&lt;&gt;"",1,0)</f>
        <v>0</v>
      </c>
      <c r="R10" s="24">
        <f>IF(J10&lt;&gt;"",1,0)</f>
        <v>0</v>
      </c>
      <c r="S10" s="24"/>
      <c r="T10" s="49"/>
      <c r="U10" s="24">
        <f>IF(B10="",0,IF(B10&gt;D10,1,0))</f>
        <v>0</v>
      </c>
      <c r="V10" s="24">
        <f>IF(B10="",0,IF(B10=D10,1,0))</f>
        <v>0</v>
      </c>
      <c r="W10" s="24">
        <f>IF(B10="",0,IF(B10&lt;D10,1,0))</f>
        <v>0</v>
      </c>
      <c r="X10" s="24">
        <f>IF(J10="",0,IF(J10&gt;H10,1,0))</f>
        <v>0</v>
      </c>
      <c r="Y10" s="24">
        <f>IF(J10="",0,IF(J10=H10,1,0))</f>
        <v>0</v>
      </c>
      <c r="Z10" s="24">
        <f>IF(J10="",0,IF(J10&lt;H10,1,0))</f>
        <v>0</v>
      </c>
    </row>
    <row r="11" spans="1:34" x14ac:dyDescent="0.35">
      <c r="A11" s="22" t="s">
        <v>8</v>
      </c>
      <c r="B11" s="23"/>
      <c r="C11" s="22" t="s">
        <v>16</v>
      </c>
      <c r="D11" s="23"/>
      <c r="E11" s="24">
        <f t="shared" si="16"/>
        <v>0</v>
      </c>
      <c r="F11" s="60"/>
      <c r="G11" s="22" t="s">
        <v>16</v>
      </c>
      <c r="H11" s="23" t="str">
        <f>IF(B18="","",B18)</f>
        <v/>
      </c>
      <c r="I11" s="22" t="s">
        <v>8</v>
      </c>
      <c r="J11" s="23" t="str">
        <f t="shared" ref="J11" si="19">IF(D18="","",D18)</f>
        <v/>
      </c>
      <c r="K11" s="24">
        <f t="shared" si="17"/>
        <v>0</v>
      </c>
      <c r="L11" s="60"/>
      <c r="M11" s="24">
        <f t="shared" ref="M11:M13" si="20">IF(J11="",B11,B11+J11)</f>
        <v>0</v>
      </c>
      <c r="N11" s="24">
        <f t="shared" ref="N11:N14" si="21">IF(H11="",D11,D11+H11)</f>
        <v>0</v>
      </c>
      <c r="O11" s="25">
        <f t="shared" si="18"/>
        <v>0</v>
      </c>
      <c r="P11" s="60"/>
      <c r="Q11" s="24">
        <f t="shared" ref="Q11:Q14" si="22">IF(B11&lt;&gt;"",1,0)</f>
        <v>0</v>
      </c>
      <c r="R11" s="24">
        <f t="shared" ref="R11:R14" si="23">IF(J11&lt;&gt;"",1,0)</f>
        <v>0</v>
      </c>
      <c r="S11" s="24"/>
      <c r="T11" s="49"/>
      <c r="U11" s="24">
        <f t="shared" ref="U11:U14" si="24">IF(B11="",0,IF(B11&gt;D11,1,0))</f>
        <v>0</v>
      </c>
      <c r="V11" s="24">
        <f t="shared" ref="V11:V14" si="25">IF(B11="",0,IF(B11=D11,1,0))</f>
        <v>0</v>
      </c>
      <c r="W11" s="24">
        <f t="shared" ref="W11:W14" si="26">IF(B11="",0,IF(B11&lt;D11,1,0))</f>
        <v>0</v>
      </c>
      <c r="X11" s="24">
        <f t="shared" ref="X11:X14" si="27">IF(J11="",0,IF(J11&gt;H11,1,0))</f>
        <v>0</v>
      </c>
      <c r="Y11" s="24">
        <f t="shared" ref="Y11:Y14" si="28">IF(J11="",0,IF(J11=H11,1,0))</f>
        <v>0</v>
      </c>
      <c r="Z11" s="24">
        <f t="shared" ref="Z11:Z14" si="29">IF(J11="",0,IF(J11&lt;H11,1,0))</f>
        <v>0</v>
      </c>
    </row>
    <row r="12" spans="1:34" x14ac:dyDescent="0.35">
      <c r="A12" s="22" t="s">
        <v>8</v>
      </c>
      <c r="B12" s="23"/>
      <c r="C12" s="22" t="s">
        <v>4</v>
      </c>
      <c r="D12" s="23"/>
      <c r="E12" s="24">
        <f t="shared" si="16"/>
        <v>0</v>
      </c>
      <c r="F12" s="60"/>
      <c r="G12" s="22" t="s">
        <v>4</v>
      </c>
      <c r="H12" s="23" t="str">
        <f>IF(B25="","",B25)</f>
        <v/>
      </c>
      <c r="I12" s="22" t="s">
        <v>8</v>
      </c>
      <c r="J12" s="23" t="str">
        <f>IF(D25="","",D25)</f>
        <v/>
      </c>
      <c r="K12" s="24">
        <f t="shared" si="17"/>
        <v>0</v>
      </c>
      <c r="L12" s="60"/>
      <c r="M12" s="24">
        <f t="shared" si="20"/>
        <v>0</v>
      </c>
      <c r="N12" s="24">
        <f t="shared" si="21"/>
        <v>0</v>
      </c>
      <c r="O12" s="25">
        <f t="shared" si="18"/>
        <v>0</v>
      </c>
      <c r="P12" s="60"/>
      <c r="Q12" s="24">
        <f t="shared" si="22"/>
        <v>0</v>
      </c>
      <c r="R12" s="24">
        <f t="shared" si="23"/>
        <v>0</v>
      </c>
      <c r="S12" s="24"/>
      <c r="T12" s="49"/>
      <c r="U12" s="24">
        <f t="shared" si="24"/>
        <v>0</v>
      </c>
      <c r="V12" s="24">
        <f t="shared" si="25"/>
        <v>0</v>
      </c>
      <c r="W12" s="24">
        <f t="shared" si="26"/>
        <v>0</v>
      </c>
      <c r="X12" s="24">
        <f t="shared" si="27"/>
        <v>0</v>
      </c>
      <c r="Y12" s="24">
        <f t="shared" si="28"/>
        <v>0</v>
      </c>
      <c r="Z12" s="24">
        <f t="shared" si="29"/>
        <v>0</v>
      </c>
    </row>
    <row r="13" spans="1:34" x14ac:dyDescent="0.35">
      <c r="A13" s="22" t="s">
        <v>8</v>
      </c>
      <c r="B13" s="23"/>
      <c r="C13" s="22" t="s">
        <v>5</v>
      </c>
      <c r="D13" s="23"/>
      <c r="E13" s="24">
        <f t="shared" si="16"/>
        <v>0</v>
      </c>
      <c r="F13" s="60"/>
      <c r="G13" s="22" t="s">
        <v>5</v>
      </c>
      <c r="H13" s="23" t="str">
        <f>IF(B32="","",B32)</f>
        <v/>
      </c>
      <c r="I13" s="22" t="s">
        <v>8</v>
      </c>
      <c r="J13" s="23" t="str">
        <f>IF(D32="","",D32)</f>
        <v/>
      </c>
      <c r="K13" s="24">
        <f t="shared" si="17"/>
        <v>0</v>
      </c>
      <c r="L13" s="60"/>
      <c r="M13" s="24">
        <f t="shared" si="20"/>
        <v>0</v>
      </c>
      <c r="N13" s="24">
        <f t="shared" si="21"/>
        <v>0</v>
      </c>
      <c r="O13" s="25">
        <f t="shared" si="18"/>
        <v>0</v>
      </c>
      <c r="P13" s="60"/>
      <c r="Q13" s="24">
        <f t="shared" si="22"/>
        <v>0</v>
      </c>
      <c r="R13" s="24">
        <f t="shared" si="23"/>
        <v>0</v>
      </c>
      <c r="S13" s="24"/>
      <c r="T13" s="49"/>
      <c r="U13" s="24">
        <f t="shared" si="24"/>
        <v>0</v>
      </c>
      <c r="V13" s="24">
        <f t="shared" si="25"/>
        <v>0</v>
      </c>
      <c r="W13" s="24">
        <f t="shared" si="26"/>
        <v>0</v>
      </c>
      <c r="X13" s="24">
        <f t="shared" si="27"/>
        <v>0</v>
      </c>
      <c r="Y13" s="24">
        <f t="shared" si="28"/>
        <v>0</v>
      </c>
      <c r="Z13" s="24">
        <f t="shared" si="29"/>
        <v>0</v>
      </c>
    </row>
    <row r="14" spans="1:34" x14ac:dyDescent="0.35">
      <c r="A14" s="61" t="s">
        <v>8</v>
      </c>
      <c r="B14" s="62"/>
      <c r="C14" s="61" t="s">
        <v>7</v>
      </c>
      <c r="D14" s="62"/>
      <c r="E14" s="63">
        <f t="shared" si="16"/>
        <v>0</v>
      </c>
      <c r="F14" s="60"/>
      <c r="G14" s="61" t="s">
        <v>7</v>
      </c>
      <c r="H14" s="23" t="str">
        <f>IF(B39="","",B39)</f>
        <v/>
      </c>
      <c r="I14" s="61" t="s">
        <v>8</v>
      </c>
      <c r="J14" s="23" t="str">
        <f>IF(D39="","",D39)</f>
        <v/>
      </c>
      <c r="K14" s="63">
        <f t="shared" si="17"/>
        <v>0</v>
      </c>
      <c r="L14" s="60"/>
      <c r="M14" s="24">
        <f>IF(J14="",B14,B14+J14)</f>
        <v>0</v>
      </c>
      <c r="N14" s="24">
        <f t="shared" si="21"/>
        <v>0</v>
      </c>
      <c r="O14" s="64">
        <f t="shared" si="18"/>
        <v>0</v>
      </c>
      <c r="P14" s="60"/>
      <c r="Q14" s="24">
        <f t="shared" si="22"/>
        <v>0</v>
      </c>
      <c r="R14" s="24">
        <f t="shared" si="23"/>
        <v>0</v>
      </c>
      <c r="S14" s="24"/>
      <c r="T14" s="49"/>
      <c r="U14" s="24">
        <f t="shared" si="24"/>
        <v>0</v>
      </c>
      <c r="V14" s="24">
        <f t="shared" si="25"/>
        <v>0</v>
      </c>
      <c r="W14" s="24">
        <f t="shared" si="26"/>
        <v>0</v>
      </c>
      <c r="X14" s="24">
        <f t="shared" si="27"/>
        <v>0</v>
      </c>
      <c r="Y14" s="24">
        <f t="shared" si="28"/>
        <v>0</v>
      </c>
      <c r="Z14" s="24">
        <f t="shared" si="29"/>
        <v>0</v>
      </c>
    </row>
    <row r="15" spans="1:34" s="2" customFormat="1" ht="15" thickBot="1" x14ac:dyDescent="0.4">
      <c r="A15" s="77"/>
      <c r="B15" s="78">
        <f>SUM(B10:B14)</f>
        <v>0</v>
      </c>
      <c r="C15" s="77"/>
      <c r="D15" s="78">
        <f>SUM(D10:D14)</f>
        <v>0</v>
      </c>
      <c r="E15" s="79">
        <f>SUM(E10:E14)</f>
        <v>0</v>
      </c>
      <c r="F15" s="76"/>
      <c r="G15" s="77"/>
      <c r="H15" s="78">
        <f>SUM(H10:H14)</f>
        <v>0</v>
      </c>
      <c r="I15" s="77"/>
      <c r="J15" s="78">
        <f>SUM(J10:J14)</f>
        <v>0</v>
      </c>
      <c r="K15" s="79">
        <f>SUM(K10:K14)</f>
        <v>0</v>
      </c>
      <c r="L15" s="76"/>
      <c r="M15" s="79">
        <f t="shared" ref="M15" si="30">B15+J15</f>
        <v>0</v>
      </c>
      <c r="N15" s="79">
        <f t="shared" ref="N15" si="31">D15+H15</f>
        <v>0</v>
      </c>
      <c r="O15" s="79">
        <f t="shared" si="18"/>
        <v>0</v>
      </c>
      <c r="P15" s="76"/>
      <c r="Q15" s="79">
        <f>SUM(Q10:Q14)</f>
        <v>0</v>
      </c>
      <c r="R15" s="79">
        <f>SUM(R10:R14)</f>
        <v>0</v>
      </c>
      <c r="S15" s="79">
        <f>Q15+R15</f>
        <v>0</v>
      </c>
      <c r="T15" s="90"/>
      <c r="U15" s="79">
        <f t="shared" ref="U15:Z15" si="32">SUM(U10:U14)</f>
        <v>0</v>
      </c>
      <c r="V15" s="79">
        <f t="shared" si="32"/>
        <v>0</v>
      </c>
      <c r="W15" s="79">
        <f t="shared" si="32"/>
        <v>0</v>
      </c>
      <c r="X15" s="79">
        <f t="shared" si="32"/>
        <v>0</v>
      </c>
      <c r="Y15" s="79">
        <f t="shared" si="32"/>
        <v>0</v>
      </c>
      <c r="Z15" s="79">
        <f t="shared" si="32"/>
        <v>0</v>
      </c>
    </row>
    <row r="16" spans="1:34" ht="15" thickTop="1" x14ac:dyDescent="0.35">
      <c r="A16" s="16"/>
      <c r="B16" s="21"/>
      <c r="C16" s="16"/>
      <c r="D16" s="21"/>
      <c r="E16" s="4"/>
      <c r="F16" s="60"/>
      <c r="G16" s="16"/>
      <c r="H16" s="21"/>
      <c r="I16" s="16"/>
      <c r="J16" s="21"/>
      <c r="K16" s="4"/>
      <c r="L16" s="60"/>
      <c r="M16" s="5"/>
      <c r="N16" s="5"/>
      <c r="O16" s="4"/>
      <c r="P16" s="60"/>
      <c r="Q16" s="15"/>
      <c r="R16" s="15"/>
      <c r="S16" s="15"/>
      <c r="T16" s="89"/>
      <c r="U16" s="15"/>
      <c r="V16" s="15"/>
      <c r="W16" s="15"/>
      <c r="X16" s="15"/>
      <c r="Y16" s="15"/>
      <c r="Z16" s="15"/>
    </row>
    <row r="17" spans="1:26" x14ac:dyDescent="0.35">
      <c r="A17" s="26" t="s">
        <v>16</v>
      </c>
      <c r="B17" s="27"/>
      <c r="C17" s="26" t="s">
        <v>6</v>
      </c>
      <c r="D17" s="27"/>
      <c r="E17" s="28">
        <v>0</v>
      </c>
      <c r="F17" s="60"/>
      <c r="G17" s="26" t="s">
        <v>6</v>
      </c>
      <c r="H17" s="27" t="str">
        <f>IF(B4="","",B4)</f>
        <v/>
      </c>
      <c r="I17" s="26" t="s">
        <v>16</v>
      </c>
      <c r="J17" s="27" t="str">
        <f>IF(D11="","",D4)</f>
        <v/>
      </c>
      <c r="K17" s="28">
        <f t="shared" ref="K17:K21" si="33">IF(H17="",0,IF(H17&gt;J17,0,IF(H17=J17,2,4)))</f>
        <v>0</v>
      </c>
      <c r="L17" s="60"/>
      <c r="M17" s="28">
        <f>IF(J17="",B17,B17+J17)</f>
        <v>0</v>
      </c>
      <c r="N17" s="28">
        <f>IF(H17="",D17,D17+H17)</f>
        <v>0</v>
      </c>
      <c r="O17" s="29">
        <f t="shared" ref="O17:O22" si="34">E17+K17</f>
        <v>0</v>
      </c>
      <c r="P17" s="60"/>
      <c r="Q17" s="28">
        <f>IF(B17&lt;&gt;"",1,0)</f>
        <v>0</v>
      </c>
      <c r="R17" s="28">
        <f>IF(J17&lt;&gt;"",1,0)</f>
        <v>0</v>
      </c>
      <c r="S17" s="28"/>
      <c r="T17" s="49"/>
      <c r="U17" s="28">
        <f>IF(B17="",0,IF(B17&gt;D17,1,0))</f>
        <v>0</v>
      </c>
      <c r="V17" s="28">
        <f>IF(B17="",0,IF(B17=D17,1,0))</f>
        <v>0</v>
      </c>
      <c r="W17" s="28">
        <f>IF(B17="",0,IF(B17&lt;D17,1,0))</f>
        <v>0</v>
      </c>
      <c r="X17" s="28">
        <f>IF(J17="",0,IF(J17&gt;H17,1,0))</f>
        <v>0</v>
      </c>
      <c r="Y17" s="28">
        <f>IF(J17="",0,IF(J17=H17,1,0))</f>
        <v>0</v>
      </c>
      <c r="Z17" s="28">
        <f>IF(J17="",0,IF(J17&lt;H17,1,0))</f>
        <v>0</v>
      </c>
    </row>
    <row r="18" spans="1:26" x14ac:dyDescent="0.35">
      <c r="A18" s="26" t="s">
        <v>16</v>
      </c>
      <c r="B18" s="27"/>
      <c r="C18" s="26" t="s">
        <v>8</v>
      </c>
      <c r="D18" s="27"/>
      <c r="E18" s="28">
        <f t="shared" ref="E18:E21" si="35">IF(B18="",0,IF(B18&gt;D18,3,IF(B18=D18,1,0)))</f>
        <v>0</v>
      </c>
      <c r="F18" s="60"/>
      <c r="G18" s="26" t="s">
        <v>8</v>
      </c>
      <c r="H18" s="27" t="str">
        <f>IF(B11="","",B5)</f>
        <v/>
      </c>
      <c r="I18" s="26" t="s">
        <v>16</v>
      </c>
      <c r="J18" s="27" t="str">
        <f>IF(D5="","",D5)</f>
        <v/>
      </c>
      <c r="K18" s="28">
        <f t="shared" si="33"/>
        <v>0</v>
      </c>
      <c r="L18" s="60"/>
      <c r="M18" s="28">
        <f t="shared" ref="M18:M20" si="36">IF(J18="",B18,B18+J18)</f>
        <v>0</v>
      </c>
      <c r="N18" s="28">
        <f t="shared" ref="N18:N21" si="37">IF(H18="",D18,D18+H18)</f>
        <v>0</v>
      </c>
      <c r="O18" s="29">
        <f t="shared" si="34"/>
        <v>0</v>
      </c>
      <c r="P18" s="60"/>
      <c r="Q18" s="28">
        <f t="shared" ref="Q18:Q21" si="38">IF(B18&lt;&gt;"",1,0)</f>
        <v>0</v>
      </c>
      <c r="R18" s="28">
        <f t="shared" ref="R18:R21" si="39">IF(J18&lt;&gt;"",1,0)</f>
        <v>0</v>
      </c>
      <c r="S18" s="28"/>
      <c r="T18" s="49"/>
      <c r="U18" s="28">
        <f t="shared" ref="U18:U21" si="40">IF(B18="",0,IF(B18&gt;D18,1,0))</f>
        <v>0</v>
      </c>
      <c r="V18" s="28">
        <f t="shared" ref="V18:V21" si="41">IF(B18="",0,IF(B18=D18,1,0))</f>
        <v>0</v>
      </c>
      <c r="W18" s="28">
        <f t="shared" ref="W18:W21" si="42">IF(B18="",0,IF(B18&lt;D18,1,0))</f>
        <v>0</v>
      </c>
      <c r="X18" s="28">
        <f t="shared" ref="X18:X21" si="43">IF(J18="",0,IF(J18&gt;H18,1,0))</f>
        <v>0</v>
      </c>
      <c r="Y18" s="28">
        <f t="shared" ref="Y18:Y21" si="44">IF(J18="",0,IF(J18=H18,1,0))</f>
        <v>0</v>
      </c>
      <c r="Z18" s="28">
        <f t="shared" ref="Z18:Z21" si="45">IF(J18="",0,IF(J18&lt;H18,1,0))</f>
        <v>0</v>
      </c>
    </row>
    <row r="19" spans="1:26" x14ac:dyDescent="0.35">
      <c r="A19" s="26" t="s">
        <v>16</v>
      </c>
      <c r="B19" s="27"/>
      <c r="C19" s="26" t="s">
        <v>4</v>
      </c>
      <c r="D19" s="27"/>
      <c r="E19" s="28">
        <f t="shared" si="35"/>
        <v>0</v>
      </c>
      <c r="F19" s="60"/>
      <c r="G19" s="26" t="s">
        <v>4</v>
      </c>
      <c r="H19" s="27" t="str">
        <f>IF(B26="","",B26)</f>
        <v/>
      </c>
      <c r="I19" s="26" t="s">
        <v>16</v>
      </c>
      <c r="J19" s="27" t="str">
        <f>IF(D26="","",D26)</f>
        <v/>
      </c>
      <c r="K19" s="28">
        <f t="shared" si="33"/>
        <v>0</v>
      </c>
      <c r="L19" s="60"/>
      <c r="M19" s="28">
        <f t="shared" si="36"/>
        <v>0</v>
      </c>
      <c r="N19" s="28">
        <f t="shared" si="37"/>
        <v>0</v>
      </c>
      <c r="O19" s="29">
        <f t="shared" si="34"/>
        <v>0</v>
      </c>
      <c r="P19" s="60"/>
      <c r="Q19" s="28">
        <f t="shared" si="38"/>
        <v>0</v>
      </c>
      <c r="R19" s="28">
        <f t="shared" si="39"/>
        <v>0</v>
      </c>
      <c r="S19" s="28"/>
      <c r="T19" s="49"/>
      <c r="U19" s="28">
        <f t="shared" si="40"/>
        <v>0</v>
      </c>
      <c r="V19" s="28">
        <f t="shared" si="41"/>
        <v>0</v>
      </c>
      <c r="W19" s="28">
        <f t="shared" si="42"/>
        <v>0</v>
      </c>
      <c r="X19" s="28">
        <f t="shared" si="43"/>
        <v>0</v>
      </c>
      <c r="Y19" s="28">
        <f t="shared" si="44"/>
        <v>0</v>
      </c>
      <c r="Z19" s="28">
        <f t="shared" si="45"/>
        <v>0</v>
      </c>
    </row>
    <row r="20" spans="1:26" x14ac:dyDescent="0.35">
      <c r="A20" s="26" t="s">
        <v>16</v>
      </c>
      <c r="B20" s="27"/>
      <c r="C20" s="26" t="s">
        <v>5</v>
      </c>
      <c r="D20" s="27"/>
      <c r="E20" s="28">
        <f t="shared" si="35"/>
        <v>0</v>
      </c>
      <c r="F20" s="60"/>
      <c r="G20" s="26" t="s">
        <v>5</v>
      </c>
      <c r="H20" s="27" t="str">
        <f>IF(B33="","",B33)</f>
        <v/>
      </c>
      <c r="I20" s="26" t="s">
        <v>16</v>
      </c>
      <c r="J20" s="27" t="str">
        <f>IF(D33="","",D33)</f>
        <v/>
      </c>
      <c r="K20" s="28">
        <f t="shared" si="33"/>
        <v>0</v>
      </c>
      <c r="L20" s="60"/>
      <c r="M20" s="28">
        <f t="shared" si="36"/>
        <v>0</v>
      </c>
      <c r="N20" s="28">
        <f t="shared" si="37"/>
        <v>0</v>
      </c>
      <c r="O20" s="29">
        <f t="shared" si="34"/>
        <v>0</v>
      </c>
      <c r="P20" s="60"/>
      <c r="Q20" s="28">
        <f t="shared" si="38"/>
        <v>0</v>
      </c>
      <c r="R20" s="28">
        <f t="shared" si="39"/>
        <v>0</v>
      </c>
      <c r="S20" s="28"/>
      <c r="T20" s="49"/>
      <c r="U20" s="28">
        <f t="shared" si="40"/>
        <v>0</v>
      </c>
      <c r="V20" s="28">
        <f t="shared" si="41"/>
        <v>0</v>
      </c>
      <c r="W20" s="28">
        <f t="shared" si="42"/>
        <v>0</v>
      </c>
      <c r="X20" s="28">
        <f t="shared" si="43"/>
        <v>0</v>
      </c>
      <c r="Y20" s="28">
        <f t="shared" si="44"/>
        <v>0</v>
      </c>
      <c r="Z20" s="28">
        <f t="shared" si="45"/>
        <v>0</v>
      </c>
    </row>
    <row r="21" spans="1:26" x14ac:dyDescent="0.35">
      <c r="A21" s="65" t="s">
        <v>16</v>
      </c>
      <c r="B21" s="66"/>
      <c r="C21" s="65" t="s">
        <v>7</v>
      </c>
      <c r="D21" s="66"/>
      <c r="E21" s="67">
        <f t="shared" si="35"/>
        <v>0</v>
      </c>
      <c r="F21" s="60"/>
      <c r="G21" s="65" t="s">
        <v>7</v>
      </c>
      <c r="H21" s="27" t="str">
        <f>IF(B40="","",B40)</f>
        <v/>
      </c>
      <c r="I21" s="65" t="s">
        <v>16</v>
      </c>
      <c r="J21" s="27" t="str">
        <f>IF(D40="","",D40)</f>
        <v/>
      </c>
      <c r="K21" s="67">
        <f t="shared" si="33"/>
        <v>0</v>
      </c>
      <c r="L21" s="60"/>
      <c r="M21" s="28">
        <f>IF(J21="",B21,B21+J21)</f>
        <v>0</v>
      </c>
      <c r="N21" s="28">
        <f t="shared" si="37"/>
        <v>0</v>
      </c>
      <c r="O21" s="68">
        <f t="shared" si="34"/>
        <v>0</v>
      </c>
      <c r="P21" s="60"/>
      <c r="Q21" s="28">
        <f t="shared" si="38"/>
        <v>0</v>
      </c>
      <c r="R21" s="28">
        <f t="shared" si="39"/>
        <v>0</v>
      </c>
      <c r="S21" s="28"/>
      <c r="T21" s="49"/>
      <c r="U21" s="28">
        <f t="shared" si="40"/>
        <v>0</v>
      </c>
      <c r="V21" s="28">
        <f t="shared" si="41"/>
        <v>0</v>
      </c>
      <c r="W21" s="28">
        <f t="shared" si="42"/>
        <v>0</v>
      </c>
      <c r="X21" s="28">
        <f t="shared" si="43"/>
        <v>0</v>
      </c>
      <c r="Y21" s="28">
        <f t="shared" si="44"/>
        <v>0</v>
      </c>
      <c r="Z21" s="28">
        <f t="shared" si="45"/>
        <v>0</v>
      </c>
    </row>
    <row r="22" spans="1:26" s="2" customFormat="1" ht="15" thickBot="1" x14ac:dyDescent="0.4">
      <c r="A22" s="80"/>
      <c r="B22" s="81">
        <f>SUM(B17:B21)</f>
        <v>0</v>
      </c>
      <c r="C22" s="80"/>
      <c r="D22" s="81">
        <f>SUM(D17:D21)</f>
        <v>0</v>
      </c>
      <c r="E22" s="82">
        <f>SUM(E17:E21)</f>
        <v>0</v>
      </c>
      <c r="F22" s="76"/>
      <c r="G22" s="80"/>
      <c r="H22" s="81">
        <f>SUM(H17:H21)</f>
        <v>0</v>
      </c>
      <c r="I22" s="80"/>
      <c r="J22" s="81">
        <f>SUM(J17:J21)</f>
        <v>0</v>
      </c>
      <c r="K22" s="82">
        <f>SUM(K17:K21)</f>
        <v>0</v>
      </c>
      <c r="L22" s="76"/>
      <c r="M22" s="82">
        <f t="shared" ref="M22" si="46">B22+J22</f>
        <v>0</v>
      </c>
      <c r="N22" s="82">
        <f>D22+H22</f>
        <v>0</v>
      </c>
      <c r="O22" s="82">
        <f t="shared" si="34"/>
        <v>0</v>
      </c>
      <c r="P22" s="76"/>
      <c r="Q22" s="82">
        <f>SUM(Q17:Q21)</f>
        <v>0</v>
      </c>
      <c r="R22" s="82">
        <f>SUM(R17:R21)</f>
        <v>0</v>
      </c>
      <c r="S22" s="82">
        <f>Q22+R22</f>
        <v>0</v>
      </c>
      <c r="T22" s="90"/>
      <c r="U22" s="82">
        <f t="shared" ref="U22:Z22" si="47">SUM(U17:U21)</f>
        <v>0</v>
      </c>
      <c r="V22" s="82">
        <f t="shared" si="47"/>
        <v>0</v>
      </c>
      <c r="W22" s="82">
        <f t="shared" si="47"/>
        <v>0</v>
      </c>
      <c r="X22" s="82">
        <f t="shared" si="47"/>
        <v>0</v>
      </c>
      <c r="Y22" s="82">
        <f t="shared" si="47"/>
        <v>0</v>
      </c>
      <c r="Z22" s="82">
        <f t="shared" si="47"/>
        <v>0</v>
      </c>
    </row>
    <row r="23" spans="1:26" ht="15" thickTop="1" x14ac:dyDescent="0.35">
      <c r="A23" s="16"/>
      <c r="B23" s="21"/>
      <c r="C23" s="16"/>
      <c r="D23" s="21"/>
      <c r="E23" s="4"/>
      <c r="F23" s="60"/>
      <c r="G23" s="16"/>
      <c r="H23" s="21"/>
      <c r="I23" s="16"/>
      <c r="J23" s="21"/>
      <c r="K23" s="4"/>
      <c r="L23" s="60"/>
      <c r="M23" s="5"/>
      <c r="N23" s="5"/>
      <c r="O23" s="4"/>
      <c r="P23" s="60"/>
      <c r="Q23" s="15"/>
      <c r="R23" s="15"/>
      <c r="S23" s="15"/>
      <c r="T23" s="89"/>
      <c r="U23" s="15"/>
      <c r="V23" s="15"/>
      <c r="W23" s="15"/>
      <c r="X23" s="15"/>
      <c r="Y23" s="15"/>
      <c r="Z23" s="15"/>
    </row>
    <row r="24" spans="1:26" x14ac:dyDescent="0.35">
      <c r="A24" s="30" t="s">
        <v>4</v>
      </c>
      <c r="B24" s="31"/>
      <c r="C24" s="30" t="s">
        <v>6</v>
      </c>
      <c r="D24" s="31"/>
      <c r="E24" s="32">
        <f t="shared" ref="E24:E28" si="48">IF(B24="",0,IF(B24&gt;D24,3,IF(B24=D24,1,0)))</f>
        <v>0</v>
      </c>
      <c r="F24" s="60"/>
      <c r="G24" s="30" t="s">
        <v>6</v>
      </c>
      <c r="H24" s="31" t="str">
        <f>IF(B5="","",B5)</f>
        <v/>
      </c>
      <c r="I24" s="30" t="s">
        <v>4</v>
      </c>
      <c r="J24" s="31" t="str">
        <f>IF(D5="","",D5)</f>
        <v/>
      </c>
      <c r="K24" s="32">
        <f t="shared" ref="K24:K28" si="49">IF(H24="",0,IF(H24&gt;J24,0,IF(H24=J24,2,4)))</f>
        <v>0</v>
      </c>
      <c r="L24" s="60"/>
      <c r="M24" s="32">
        <f>IF(J24="",B24,B24+J24)</f>
        <v>0</v>
      </c>
      <c r="N24" s="32">
        <f>IF(H24="",D24,D24+H24)</f>
        <v>0</v>
      </c>
      <c r="O24" s="33">
        <f t="shared" ref="O24:O29" si="50">E24+K24</f>
        <v>0</v>
      </c>
      <c r="P24" s="60"/>
      <c r="Q24" s="32">
        <f>IF(B24&lt;&gt;"",1,0)</f>
        <v>0</v>
      </c>
      <c r="R24" s="32">
        <f>IF(J24&lt;&gt;"",1,0)</f>
        <v>0</v>
      </c>
      <c r="S24" s="32"/>
      <c r="T24" s="49"/>
      <c r="U24" s="32">
        <f>IF(B24="",0,IF(B24&gt;D24,1,0))</f>
        <v>0</v>
      </c>
      <c r="V24" s="32">
        <f>IF(B24="",0,IF(B24=D24,1,0))</f>
        <v>0</v>
      </c>
      <c r="W24" s="32">
        <f>IF(B24="",0,IF(B24&lt;D24,1,0))</f>
        <v>0</v>
      </c>
      <c r="X24" s="32">
        <f>IF(J24="",0,IF(J24&gt;H24,1,0))</f>
        <v>0</v>
      </c>
      <c r="Y24" s="32">
        <f>IF(J24="",0,IF(J24=H24,1,0))</f>
        <v>0</v>
      </c>
      <c r="Z24" s="32">
        <f>IF(J24="",0,IF(J24&lt;H24,1,0))</f>
        <v>0</v>
      </c>
    </row>
    <row r="25" spans="1:26" x14ac:dyDescent="0.35">
      <c r="A25" s="30" t="s">
        <v>4</v>
      </c>
      <c r="B25" s="31"/>
      <c r="C25" s="30" t="s">
        <v>8</v>
      </c>
      <c r="D25" s="31"/>
      <c r="E25" s="32">
        <f t="shared" si="48"/>
        <v>0</v>
      </c>
      <c r="F25" s="60"/>
      <c r="G25" s="30" t="s">
        <v>8</v>
      </c>
      <c r="H25" s="31" t="str">
        <f>IF(B12="","",B12)</f>
        <v/>
      </c>
      <c r="I25" s="30" t="s">
        <v>4</v>
      </c>
      <c r="J25" s="31" t="str">
        <f>IF(D12="","",D12)</f>
        <v/>
      </c>
      <c r="K25" s="32">
        <f t="shared" si="49"/>
        <v>0</v>
      </c>
      <c r="L25" s="60"/>
      <c r="M25" s="32">
        <f t="shared" ref="M25:M27" si="51">IF(J25="",B25,B25+J25)</f>
        <v>0</v>
      </c>
      <c r="N25" s="32">
        <f t="shared" ref="N25:N28" si="52">IF(H25="",D25,D25+H25)</f>
        <v>0</v>
      </c>
      <c r="O25" s="33">
        <f t="shared" si="50"/>
        <v>0</v>
      </c>
      <c r="P25" s="60"/>
      <c r="Q25" s="32">
        <f t="shared" ref="Q25:Q28" si="53">IF(B25&lt;&gt;"",1,0)</f>
        <v>0</v>
      </c>
      <c r="R25" s="32">
        <f t="shared" ref="R25:R28" si="54">IF(J25&lt;&gt;"",1,0)</f>
        <v>0</v>
      </c>
      <c r="S25" s="32"/>
      <c r="T25" s="49"/>
      <c r="U25" s="32">
        <f t="shared" ref="U25:U28" si="55">IF(B25="",0,IF(B25&gt;D25,1,0))</f>
        <v>0</v>
      </c>
      <c r="V25" s="32">
        <f t="shared" ref="V25:V28" si="56">IF(B25="",0,IF(B25=D25,1,0))</f>
        <v>0</v>
      </c>
      <c r="W25" s="32">
        <f t="shared" ref="W25:W28" si="57">IF(B25="",0,IF(B25&lt;D25,1,0))</f>
        <v>0</v>
      </c>
      <c r="X25" s="32">
        <f t="shared" ref="X25:X28" si="58">IF(J25="",0,IF(J25&gt;H25,1,0))</f>
        <v>0</v>
      </c>
      <c r="Y25" s="32">
        <f t="shared" ref="Y25:Y28" si="59">IF(J25="",0,IF(J25=H25,1,0))</f>
        <v>0</v>
      </c>
      <c r="Z25" s="32">
        <f t="shared" ref="Z25:Z28" si="60">IF(J25="",0,IF(J25&lt;H25,1,0))</f>
        <v>0</v>
      </c>
    </row>
    <row r="26" spans="1:26" x14ac:dyDescent="0.35">
      <c r="A26" s="30" t="s">
        <v>4</v>
      </c>
      <c r="B26" s="31"/>
      <c r="C26" s="30" t="s">
        <v>16</v>
      </c>
      <c r="D26" s="31"/>
      <c r="E26" s="32">
        <f t="shared" si="48"/>
        <v>0</v>
      </c>
      <c r="F26" s="60"/>
      <c r="G26" s="30" t="s">
        <v>16</v>
      </c>
      <c r="H26" s="31" t="str">
        <f>IF(B19="","",B19)</f>
        <v/>
      </c>
      <c r="I26" s="30" t="s">
        <v>4</v>
      </c>
      <c r="J26" s="31" t="str">
        <f>IF(D19="","",D19)</f>
        <v/>
      </c>
      <c r="K26" s="32">
        <f t="shared" si="49"/>
        <v>0</v>
      </c>
      <c r="L26" s="60"/>
      <c r="M26" s="32">
        <f t="shared" si="51"/>
        <v>0</v>
      </c>
      <c r="N26" s="32">
        <f t="shared" si="52"/>
        <v>0</v>
      </c>
      <c r="O26" s="33">
        <f t="shared" si="50"/>
        <v>0</v>
      </c>
      <c r="P26" s="60"/>
      <c r="Q26" s="32">
        <f t="shared" si="53"/>
        <v>0</v>
      </c>
      <c r="R26" s="32">
        <f t="shared" si="54"/>
        <v>0</v>
      </c>
      <c r="S26" s="32"/>
      <c r="T26" s="49"/>
      <c r="U26" s="32">
        <f t="shared" si="55"/>
        <v>0</v>
      </c>
      <c r="V26" s="32">
        <f t="shared" si="56"/>
        <v>0</v>
      </c>
      <c r="W26" s="32">
        <f t="shared" si="57"/>
        <v>0</v>
      </c>
      <c r="X26" s="32">
        <f t="shared" si="58"/>
        <v>0</v>
      </c>
      <c r="Y26" s="32">
        <f t="shared" si="59"/>
        <v>0</v>
      </c>
      <c r="Z26" s="32">
        <f t="shared" si="60"/>
        <v>0</v>
      </c>
    </row>
    <row r="27" spans="1:26" x14ac:dyDescent="0.35">
      <c r="A27" s="30" t="s">
        <v>4</v>
      </c>
      <c r="B27" s="31"/>
      <c r="C27" s="30" t="s">
        <v>5</v>
      </c>
      <c r="D27" s="31"/>
      <c r="E27" s="32">
        <f t="shared" si="48"/>
        <v>0</v>
      </c>
      <c r="F27" s="60"/>
      <c r="G27" s="30" t="s">
        <v>5</v>
      </c>
      <c r="H27" s="31" t="str">
        <f>IF(B34="","",B34)</f>
        <v/>
      </c>
      <c r="I27" s="30" t="s">
        <v>4</v>
      </c>
      <c r="J27" s="31" t="str">
        <f>IF(D34="","",D34)</f>
        <v/>
      </c>
      <c r="K27" s="32">
        <f t="shared" si="49"/>
        <v>0</v>
      </c>
      <c r="L27" s="60"/>
      <c r="M27" s="32">
        <f t="shared" si="51"/>
        <v>0</v>
      </c>
      <c r="N27" s="32">
        <f t="shared" si="52"/>
        <v>0</v>
      </c>
      <c r="O27" s="33">
        <f t="shared" si="50"/>
        <v>0</v>
      </c>
      <c r="P27" s="60"/>
      <c r="Q27" s="32">
        <f t="shared" si="53"/>
        <v>0</v>
      </c>
      <c r="R27" s="32">
        <f t="shared" si="54"/>
        <v>0</v>
      </c>
      <c r="S27" s="32"/>
      <c r="T27" s="49"/>
      <c r="U27" s="32">
        <f t="shared" si="55"/>
        <v>0</v>
      </c>
      <c r="V27" s="32">
        <f t="shared" si="56"/>
        <v>0</v>
      </c>
      <c r="W27" s="32">
        <f t="shared" si="57"/>
        <v>0</v>
      </c>
      <c r="X27" s="32">
        <f t="shared" si="58"/>
        <v>0</v>
      </c>
      <c r="Y27" s="32">
        <f t="shared" si="59"/>
        <v>0</v>
      </c>
      <c r="Z27" s="32">
        <f t="shared" si="60"/>
        <v>0</v>
      </c>
    </row>
    <row r="28" spans="1:26" x14ac:dyDescent="0.35">
      <c r="A28" s="69" t="s">
        <v>4</v>
      </c>
      <c r="B28" s="70"/>
      <c r="C28" s="69" t="s">
        <v>7</v>
      </c>
      <c r="D28" s="70"/>
      <c r="E28" s="71">
        <f t="shared" si="48"/>
        <v>0</v>
      </c>
      <c r="F28" s="60"/>
      <c r="G28" s="69" t="s">
        <v>7</v>
      </c>
      <c r="H28" s="31" t="str">
        <f>IF(B41="","",B41)</f>
        <v/>
      </c>
      <c r="I28" s="69" t="s">
        <v>4</v>
      </c>
      <c r="J28" s="31" t="str">
        <f>IF(D41="","",D41)</f>
        <v/>
      </c>
      <c r="K28" s="71">
        <f t="shared" si="49"/>
        <v>0</v>
      </c>
      <c r="L28" s="60"/>
      <c r="M28" s="32">
        <f>IF(J28="",B28,B28+J28)</f>
        <v>0</v>
      </c>
      <c r="N28" s="32">
        <f t="shared" si="52"/>
        <v>0</v>
      </c>
      <c r="O28" s="72">
        <f t="shared" si="50"/>
        <v>0</v>
      </c>
      <c r="P28" s="60"/>
      <c r="Q28" s="32">
        <f t="shared" si="53"/>
        <v>0</v>
      </c>
      <c r="R28" s="32">
        <f t="shared" si="54"/>
        <v>0</v>
      </c>
      <c r="S28" s="32"/>
      <c r="T28" s="49"/>
      <c r="U28" s="32">
        <f t="shared" si="55"/>
        <v>0</v>
      </c>
      <c r="V28" s="32">
        <f t="shared" si="56"/>
        <v>0</v>
      </c>
      <c r="W28" s="32">
        <f t="shared" si="57"/>
        <v>0</v>
      </c>
      <c r="X28" s="32">
        <f t="shared" si="58"/>
        <v>0</v>
      </c>
      <c r="Y28" s="32">
        <f t="shared" si="59"/>
        <v>0</v>
      </c>
      <c r="Z28" s="32">
        <f t="shared" si="60"/>
        <v>0</v>
      </c>
    </row>
    <row r="29" spans="1:26" s="2" customFormat="1" ht="15" thickBot="1" x14ac:dyDescent="0.4">
      <c r="A29" s="83"/>
      <c r="B29" s="84">
        <f>SUM(B24:B28)</f>
        <v>0</v>
      </c>
      <c r="C29" s="83"/>
      <c r="D29" s="84">
        <f>SUM(D24:D28)</f>
        <v>0</v>
      </c>
      <c r="E29" s="85">
        <f>SUM(E24:E28)</f>
        <v>0</v>
      </c>
      <c r="F29" s="76"/>
      <c r="G29" s="83"/>
      <c r="H29" s="84">
        <f>SUM(H24:H28)</f>
        <v>0</v>
      </c>
      <c r="I29" s="83"/>
      <c r="J29" s="84">
        <f>SUM(J24:J28)</f>
        <v>0</v>
      </c>
      <c r="K29" s="85">
        <f>SUM(K24:K28)</f>
        <v>0</v>
      </c>
      <c r="L29" s="76"/>
      <c r="M29" s="85">
        <f t="shared" ref="M29" si="61">B29+J29</f>
        <v>0</v>
      </c>
      <c r="N29" s="85">
        <f t="shared" ref="N29" si="62">D29+H29</f>
        <v>0</v>
      </c>
      <c r="O29" s="85">
        <f t="shared" si="50"/>
        <v>0</v>
      </c>
      <c r="P29" s="76"/>
      <c r="Q29" s="85">
        <f>SUM(Q24:Q28)</f>
        <v>0</v>
      </c>
      <c r="R29" s="85">
        <f>SUM(R24:R28)</f>
        <v>0</v>
      </c>
      <c r="S29" s="85">
        <f>Q29+R29</f>
        <v>0</v>
      </c>
      <c r="T29" s="90"/>
      <c r="U29" s="85">
        <f t="shared" ref="U29:Z29" si="63">SUM(U24:U28)</f>
        <v>0</v>
      </c>
      <c r="V29" s="85">
        <f t="shared" si="63"/>
        <v>0</v>
      </c>
      <c r="W29" s="85">
        <f t="shared" si="63"/>
        <v>0</v>
      </c>
      <c r="X29" s="85">
        <f t="shared" si="63"/>
        <v>0</v>
      </c>
      <c r="Y29" s="85">
        <f t="shared" si="63"/>
        <v>0</v>
      </c>
      <c r="Z29" s="85">
        <f t="shared" si="63"/>
        <v>0</v>
      </c>
    </row>
    <row r="30" spans="1:26" ht="15" thickTop="1" x14ac:dyDescent="0.35">
      <c r="A30" s="16"/>
      <c r="B30" s="21"/>
      <c r="C30" s="16"/>
      <c r="D30" s="21"/>
      <c r="E30" s="4"/>
      <c r="F30" s="60"/>
      <c r="G30" s="16"/>
      <c r="H30" s="21"/>
      <c r="I30" s="16"/>
      <c r="J30" s="21"/>
      <c r="K30" s="4"/>
      <c r="L30" s="60"/>
      <c r="M30" s="5"/>
      <c r="N30" s="5"/>
      <c r="O30" s="4"/>
      <c r="P30" s="60"/>
      <c r="Q30" s="15"/>
      <c r="R30" s="15"/>
      <c r="S30" s="15"/>
      <c r="T30" s="89"/>
      <c r="U30" s="15"/>
      <c r="V30" s="15"/>
      <c r="W30" s="15"/>
      <c r="X30" s="15"/>
      <c r="Y30" s="15"/>
      <c r="Z30" s="15"/>
    </row>
    <row r="31" spans="1:26" x14ac:dyDescent="0.35">
      <c r="A31" s="145" t="s">
        <v>5</v>
      </c>
      <c r="B31" s="146"/>
      <c r="C31" s="145" t="s">
        <v>6</v>
      </c>
      <c r="D31" s="146"/>
      <c r="E31" s="147">
        <f t="shared" ref="E31:E35" si="64">IF(B31="",0,IF(B31&gt;D31,3,IF(B31=D31,1,0)))</f>
        <v>0</v>
      </c>
      <c r="F31" s="148"/>
      <c r="G31" s="145" t="s">
        <v>6</v>
      </c>
      <c r="H31" s="146" t="str">
        <f>IF(B6="","",B6)</f>
        <v/>
      </c>
      <c r="I31" s="145" t="s">
        <v>5</v>
      </c>
      <c r="J31" s="146" t="str">
        <f>IF(D6="","",D6)</f>
        <v/>
      </c>
      <c r="K31" s="147">
        <f t="shared" ref="K31:K35" si="65">IF(H31="",0,IF(H31&gt;J31,0,IF(H31=J31,2,4)))</f>
        <v>0</v>
      </c>
      <c r="L31" s="148"/>
      <c r="M31" s="147">
        <f>IF(J31="",B31,B31+J31)</f>
        <v>0</v>
      </c>
      <c r="N31" s="147">
        <f>IF(H31="",D31,D31+H31)</f>
        <v>0</v>
      </c>
      <c r="O31" s="149">
        <f>E31+K31</f>
        <v>0</v>
      </c>
      <c r="P31" s="148"/>
      <c r="Q31" s="147">
        <f>IF(B31&lt;&gt;"",1,0)</f>
        <v>0</v>
      </c>
      <c r="R31" s="147">
        <f>IF(J31&lt;&gt;"",1,0)</f>
        <v>0</v>
      </c>
      <c r="S31" s="147"/>
      <c r="T31" s="147"/>
      <c r="U31" s="147">
        <f>IF(B31="",0,IF(B31&gt;D31,1,0))</f>
        <v>0</v>
      </c>
      <c r="V31" s="147">
        <f>IF(B31="",0,IF(B31=D31,1,0))</f>
        <v>0</v>
      </c>
      <c r="W31" s="147">
        <f>IF(B31="",0,IF(B31&lt;D31,1,0))</f>
        <v>0</v>
      </c>
      <c r="X31" s="147">
        <f>IF(J31="",0,IF(J31&gt;H31,1,0))</f>
        <v>0</v>
      </c>
      <c r="Y31" s="147">
        <f>IF(J31="",0,IF(J31=H31,1,0))</f>
        <v>0</v>
      </c>
      <c r="Z31" s="147">
        <f>IF(J31="",0,IF(J31&lt;H31,1,0))</f>
        <v>0</v>
      </c>
    </row>
    <row r="32" spans="1:26" x14ac:dyDescent="0.35">
      <c r="A32" s="145" t="s">
        <v>5</v>
      </c>
      <c r="B32" s="146"/>
      <c r="C32" s="145" t="s">
        <v>8</v>
      </c>
      <c r="D32" s="146"/>
      <c r="E32" s="147">
        <f t="shared" si="64"/>
        <v>0</v>
      </c>
      <c r="F32" s="148"/>
      <c r="G32" s="145" t="s">
        <v>8</v>
      </c>
      <c r="H32" s="146" t="str">
        <f>IF(B13="","",B13)</f>
        <v/>
      </c>
      <c r="I32" s="145" t="s">
        <v>5</v>
      </c>
      <c r="J32" s="146" t="str">
        <f>IF(D13="","",D13)</f>
        <v/>
      </c>
      <c r="K32" s="147">
        <f t="shared" si="65"/>
        <v>0</v>
      </c>
      <c r="L32" s="148"/>
      <c r="M32" s="147">
        <f t="shared" ref="M32:M34" si="66">IF(J32="",B32,B32+J32)</f>
        <v>0</v>
      </c>
      <c r="N32" s="147">
        <f t="shared" ref="N32:N35" si="67">IF(H32="",D32,D32+H32)</f>
        <v>0</v>
      </c>
      <c r="O32" s="149">
        <f>E32+K32</f>
        <v>0</v>
      </c>
      <c r="P32" s="148"/>
      <c r="Q32" s="147">
        <f t="shared" ref="Q32:Q35" si="68">IF(B32&lt;&gt;"",1,0)</f>
        <v>0</v>
      </c>
      <c r="R32" s="147">
        <f t="shared" ref="R32:R35" si="69">IF(J32&lt;&gt;"",1,0)</f>
        <v>0</v>
      </c>
      <c r="S32" s="147"/>
      <c r="T32" s="147"/>
      <c r="U32" s="147">
        <f t="shared" ref="U32:U35" si="70">IF(B32="",0,IF(B32&gt;D32,1,0))</f>
        <v>0</v>
      </c>
      <c r="V32" s="147">
        <f t="shared" ref="V32:V35" si="71">IF(B32="",0,IF(B32=D32,1,0))</f>
        <v>0</v>
      </c>
      <c r="W32" s="147">
        <f t="shared" ref="W32:W35" si="72">IF(B32="",0,IF(B32&lt;D32,1,0))</f>
        <v>0</v>
      </c>
      <c r="X32" s="147">
        <f t="shared" ref="X32:X35" si="73">IF(J32="",0,IF(J32&gt;H32,1,0))</f>
        <v>0</v>
      </c>
      <c r="Y32" s="147">
        <f t="shared" ref="Y32:Y35" si="74">IF(J32="",0,IF(J32=H32,1,0))</f>
        <v>0</v>
      </c>
      <c r="Z32" s="147">
        <f t="shared" ref="Z32:Z35" si="75">IF(J32="",0,IF(J32&lt;H32,1,0))</f>
        <v>0</v>
      </c>
    </row>
    <row r="33" spans="1:26" x14ac:dyDescent="0.35">
      <c r="A33" s="145" t="s">
        <v>5</v>
      </c>
      <c r="B33" s="146"/>
      <c r="C33" s="145" t="s">
        <v>16</v>
      </c>
      <c r="D33" s="146"/>
      <c r="E33" s="147">
        <f t="shared" si="64"/>
        <v>0</v>
      </c>
      <c r="F33" s="148"/>
      <c r="G33" s="145" t="s">
        <v>16</v>
      </c>
      <c r="H33" s="146" t="str">
        <f>IF(B20="","",B20)</f>
        <v/>
      </c>
      <c r="I33" s="145" t="s">
        <v>5</v>
      </c>
      <c r="J33" s="146" t="str">
        <f>IF(D20="","",D20)</f>
        <v/>
      </c>
      <c r="K33" s="147">
        <f t="shared" si="65"/>
        <v>0</v>
      </c>
      <c r="L33" s="148"/>
      <c r="M33" s="147">
        <f t="shared" si="66"/>
        <v>0</v>
      </c>
      <c r="N33" s="147">
        <f t="shared" si="67"/>
        <v>0</v>
      </c>
      <c r="O33" s="149">
        <f>K33+E33</f>
        <v>0</v>
      </c>
      <c r="P33" s="148"/>
      <c r="Q33" s="147">
        <f t="shared" si="68"/>
        <v>0</v>
      </c>
      <c r="R33" s="147">
        <f t="shared" si="69"/>
        <v>0</v>
      </c>
      <c r="S33" s="147"/>
      <c r="T33" s="147"/>
      <c r="U33" s="147">
        <f t="shared" si="70"/>
        <v>0</v>
      </c>
      <c r="V33" s="147">
        <f t="shared" si="71"/>
        <v>0</v>
      </c>
      <c r="W33" s="147">
        <f t="shared" si="72"/>
        <v>0</v>
      </c>
      <c r="X33" s="147">
        <f t="shared" si="73"/>
        <v>0</v>
      </c>
      <c r="Y33" s="147">
        <f t="shared" si="74"/>
        <v>0</v>
      </c>
      <c r="Z33" s="147">
        <f t="shared" si="75"/>
        <v>0</v>
      </c>
    </row>
    <row r="34" spans="1:26" x14ac:dyDescent="0.35">
      <c r="A34" s="145" t="s">
        <v>5</v>
      </c>
      <c r="B34" s="146"/>
      <c r="C34" s="145" t="s">
        <v>4</v>
      </c>
      <c r="D34" s="146"/>
      <c r="E34" s="147">
        <f t="shared" si="64"/>
        <v>0</v>
      </c>
      <c r="F34" s="148"/>
      <c r="G34" s="145" t="s">
        <v>4</v>
      </c>
      <c r="H34" s="146" t="str">
        <f>IF(B27="","",B27)</f>
        <v/>
      </c>
      <c r="I34" s="145" t="s">
        <v>5</v>
      </c>
      <c r="J34" s="146" t="str">
        <f>IF(D27="","",D27)</f>
        <v/>
      </c>
      <c r="K34" s="147">
        <f t="shared" si="65"/>
        <v>0</v>
      </c>
      <c r="L34" s="148"/>
      <c r="M34" s="147">
        <f t="shared" si="66"/>
        <v>0</v>
      </c>
      <c r="N34" s="147">
        <f t="shared" si="67"/>
        <v>0</v>
      </c>
      <c r="O34" s="149">
        <f>K34+E34</f>
        <v>0</v>
      </c>
      <c r="P34" s="148"/>
      <c r="Q34" s="147">
        <f t="shared" si="68"/>
        <v>0</v>
      </c>
      <c r="R34" s="147">
        <f t="shared" si="69"/>
        <v>0</v>
      </c>
      <c r="S34" s="147"/>
      <c r="T34" s="147"/>
      <c r="U34" s="147">
        <f t="shared" si="70"/>
        <v>0</v>
      </c>
      <c r="V34" s="147">
        <f t="shared" si="71"/>
        <v>0</v>
      </c>
      <c r="W34" s="147">
        <f t="shared" si="72"/>
        <v>0</v>
      </c>
      <c r="X34" s="147">
        <f t="shared" si="73"/>
        <v>0</v>
      </c>
      <c r="Y34" s="147">
        <f t="shared" si="74"/>
        <v>0</v>
      </c>
      <c r="Z34" s="147">
        <f t="shared" si="75"/>
        <v>0</v>
      </c>
    </row>
    <row r="35" spans="1:26" x14ac:dyDescent="0.35">
      <c r="A35" s="150" t="s">
        <v>5</v>
      </c>
      <c r="B35" s="151"/>
      <c r="C35" s="150" t="s">
        <v>7</v>
      </c>
      <c r="D35" s="151"/>
      <c r="E35" s="152">
        <f t="shared" si="64"/>
        <v>0</v>
      </c>
      <c r="F35" s="148"/>
      <c r="G35" s="150" t="s">
        <v>7</v>
      </c>
      <c r="H35" s="146" t="str">
        <f t="shared" ref="H35" si="76">IF(B42="","",B42)</f>
        <v/>
      </c>
      <c r="I35" s="150" t="s">
        <v>5</v>
      </c>
      <c r="J35" s="146" t="str">
        <f>IF(D42="","",D42)</f>
        <v/>
      </c>
      <c r="K35" s="152">
        <f t="shared" si="65"/>
        <v>0</v>
      </c>
      <c r="L35" s="148"/>
      <c r="M35" s="147">
        <f>IF(J35="",B35,B35+J35)</f>
        <v>0</v>
      </c>
      <c r="N35" s="147">
        <f t="shared" si="67"/>
        <v>0</v>
      </c>
      <c r="O35" s="153">
        <f>E35+K35</f>
        <v>0</v>
      </c>
      <c r="P35" s="148"/>
      <c r="Q35" s="147">
        <f t="shared" si="68"/>
        <v>0</v>
      </c>
      <c r="R35" s="147">
        <f t="shared" si="69"/>
        <v>0</v>
      </c>
      <c r="S35" s="147"/>
      <c r="T35" s="147"/>
      <c r="U35" s="147">
        <f t="shared" si="70"/>
        <v>0</v>
      </c>
      <c r="V35" s="147">
        <f t="shared" si="71"/>
        <v>0</v>
      </c>
      <c r="W35" s="147">
        <f t="shared" si="72"/>
        <v>0</v>
      </c>
      <c r="X35" s="147">
        <f t="shared" si="73"/>
        <v>0</v>
      </c>
      <c r="Y35" s="147">
        <f t="shared" si="74"/>
        <v>0</v>
      </c>
      <c r="Z35" s="147">
        <f t="shared" si="75"/>
        <v>0</v>
      </c>
    </row>
    <row r="36" spans="1:26" s="2" customFormat="1" ht="15" thickBot="1" x14ac:dyDescent="0.4">
      <c r="A36" s="154"/>
      <c r="B36" s="155">
        <f>SUM(B31:B35)</f>
        <v>0</v>
      </c>
      <c r="C36" s="154"/>
      <c r="D36" s="155">
        <f>SUM(D31:D35)</f>
        <v>0</v>
      </c>
      <c r="E36" s="156">
        <f>SUM(E31:E35)</f>
        <v>0</v>
      </c>
      <c r="F36" s="157"/>
      <c r="G36" s="154"/>
      <c r="H36" s="155">
        <f>SUM(H31:H35)</f>
        <v>0</v>
      </c>
      <c r="I36" s="154"/>
      <c r="J36" s="155">
        <f>SUM(J31:J35)</f>
        <v>0</v>
      </c>
      <c r="K36" s="156">
        <f>SUM(K31:K35)</f>
        <v>0</v>
      </c>
      <c r="L36" s="157"/>
      <c r="M36" s="156">
        <f t="shared" ref="M36" si="77">B36+J36</f>
        <v>0</v>
      </c>
      <c r="N36" s="156">
        <f t="shared" ref="N36" si="78">D36+H36</f>
        <v>0</v>
      </c>
      <c r="O36" s="156">
        <f>E36+K36</f>
        <v>0</v>
      </c>
      <c r="P36" s="157"/>
      <c r="Q36" s="156">
        <f>SUM(Q31:Q35)</f>
        <v>0</v>
      </c>
      <c r="R36" s="156">
        <f>SUM(R31:R35)</f>
        <v>0</v>
      </c>
      <c r="S36" s="156">
        <f>Q36+R36</f>
        <v>0</v>
      </c>
      <c r="T36" s="156"/>
      <c r="U36" s="156">
        <f t="shared" ref="U36:Z36" si="79">SUM(U31:U35)</f>
        <v>0</v>
      </c>
      <c r="V36" s="156">
        <f t="shared" si="79"/>
        <v>0</v>
      </c>
      <c r="W36" s="156">
        <f t="shared" si="79"/>
        <v>0</v>
      </c>
      <c r="X36" s="156">
        <f t="shared" si="79"/>
        <v>0</v>
      </c>
      <c r="Y36" s="156">
        <f t="shared" si="79"/>
        <v>0</v>
      </c>
      <c r="Z36" s="156">
        <f t="shared" si="79"/>
        <v>0</v>
      </c>
    </row>
    <row r="37" spans="1:26" ht="15" thickTop="1" x14ac:dyDescent="0.35">
      <c r="A37" s="16"/>
      <c r="B37" s="21"/>
      <c r="C37" s="16"/>
      <c r="D37" s="21"/>
      <c r="E37" s="4"/>
      <c r="F37" s="60"/>
      <c r="G37" s="16"/>
      <c r="H37" s="21"/>
      <c r="I37" s="16"/>
      <c r="J37" s="21"/>
      <c r="K37" s="4"/>
      <c r="L37" s="60"/>
      <c r="M37" s="5"/>
      <c r="N37" s="5"/>
      <c r="O37" s="4"/>
      <c r="P37" s="60"/>
      <c r="Q37" s="15"/>
      <c r="R37" s="15"/>
      <c r="S37" s="15"/>
      <c r="T37" s="89"/>
      <c r="U37" s="15"/>
      <c r="V37" s="15"/>
      <c r="W37" s="15"/>
      <c r="X37" s="15"/>
      <c r="Y37" s="15"/>
      <c r="Z37" s="15"/>
    </row>
    <row r="38" spans="1:26" x14ac:dyDescent="0.35">
      <c r="A38" s="34" t="s">
        <v>7</v>
      </c>
      <c r="B38" s="35"/>
      <c r="C38" s="34" t="s">
        <v>6</v>
      </c>
      <c r="D38" s="35"/>
      <c r="E38" s="36">
        <f t="shared" ref="E38:E42" si="80">IF(B38="",0,IF(B38&gt;D38,3,IF(B38=D38,1,0)))</f>
        <v>0</v>
      </c>
      <c r="F38" s="60"/>
      <c r="G38" s="34" t="s">
        <v>6</v>
      </c>
      <c r="H38" s="35" t="str">
        <f>IF(B7="","",B7)</f>
        <v/>
      </c>
      <c r="I38" s="34" t="s">
        <v>7</v>
      </c>
      <c r="J38" s="35" t="str">
        <f>IF(D7="","",D7)</f>
        <v/>
      </c>
      <c r="K38" s="36">
        <f t="shared" ref="K38:K42" si="81">IF(H38="",0,IF(H38&gt;J38,0,IF(H38=J38,2,4)))</f>
        <v>0</v>
      </c>
      <c r="L38" s="60"/>
      <c r="M38" s="36">
        <f>IF(J38="",B38,B38+J38)</f>
        <v>0</v>
      </c>
      <c r="N38" s="36">
        <f>IF(H38="",D38,D38+H38)</f>
        <v>0</v>
      </c>
      <c r="O38" s="37">
        <f t="shared" ref="O38:O43" si="82">E38+K38</f>
        <v>0</v>
      </c>
      <c r="P38" s="60"/>
      <c r="Q38" s="36">
        <f>IF(B38&lt;&gt;"",1,0)</f>
        <v>0</v>
      </c>
      <c r="R38" s="36">
        <f>IF(J38&lt;&gt;"",1,0)</f>
        <v>0</v>
      </c>
      <c r="S38" s="36"/>
      <c r="T38" s="49"/>
      <c r="U38" s="36">
        <f>IF(B38="",0,IF(B38&gt;D38,1,0))</f>
        <v>0</v>
      </c>
      <c r="V38" s="36">
        <f>IF(B38="",0,IF(B38=D38,1,0))</f>
        <v>0</v>
      </c>
      <c r="W38" s="36">
        <f>IF(B38="",0,IF(B38&lt;D38,1,0))</f>
        <v>0</v>
      </c>
      <c r="X38" s="36">
        <f>IF(J38="",0,IF(J38&gt;H38,1,0))</f>
        <v>0</v>
      </c>
      <c r="Y38" s="36">
        <f>IF(J38="",0,IF(J38=H38,1,0))</f>
        <v>0</v>
      </c>
      <c r="Z38" s="36">
        <f>IF(J38="",0,IF(J38&lt;H38,1,0))</f>
        <v>0</v>
      </c>
    </row>
    <row r="39" spans="1:26" x14ac:dyDescent="0.35">
      <c r="A39" s="34" t="s">
        <v>7</v>
      </c>
      <c r="B39" s="35"/>
      <c r="C39" s="34" t="s">
        <v>8</v>
      </c>
      <c r="D39" s="35"/>
      <c r="E39" s="36">
        <f t="shared" si="80"/>
        <v>0</v>
      </c>
      <c r="F39" s="60"/>
      <c r="G39" s="34" t="s">
        <v>8</v>
      </c>
      <c r="H39" s="35" t="str">
        <f>IF(B14="","",B14)</f>
        <v/>
      </c>
      <c r="I39" s="34" t="s">
        <v>7</v>
      </c>
      <c r="J39" s="35" t="str">
        <f>IF(D14="","",D14)</f>
        <v/>
      </c>
      <c r="K39" s="36">
        <f t="shared" si="81"/>
        <v>0</v>
      </c>
      <c r="L39" s="60"/>
      <c r="M39" s="36">
        <f t="shared" ref="M39:M41" si="83">IF(J39="",B39,B39+J39)</f>
        <v>0</v>
      </c>
      <c r="N39" s="36">
        <f t="shared" ref="N39:N42" si="84">IF(H39="",D39,D39+H39)</f>
        <v>0</v>
      </c>
      <c r="O39" s="37">
        <f t="shared" si="82"/>
        <v>0</v>
      </c>
      <c r="P39" s="60"/>
      <c r="Q39" s="36">
        <f t="shared" ref="Q39:Q42" si="85">IF(B39&lt;&gt;"",1,0)</f>
        <v>0</v>
      </c>
      <c r="R39" s="36">
        <f t="shared" ref="R39:R42" si="86">IF(J39&lt;&gt;"",1,0)</f>
        <v>0</v>
      </c>
      <c r="S39" s="36"/>
      <c r="T39" s="49"/>
      <c r="U39" s="36">
        <f t="shared" ref="U39:U42" si="87">IF(B39="",0,IF(B39&gt;D39,1,0))</f>
        <v>0</v>
      </c>
      <c r="V39" s="36">
        <f t="shared" ref="V39:V42" si="88">IF(B39="",0,IF(B39=D39,1,0))</f>
        <v>0</v>
      </c>
      <c r="W39" s="36">
        <f t="shared" ref="W39:W42" si="89">IF(B39="",0,IF(B39&lt;D39,1,0))</f>
        <v>0</v>
      </c>
      <c r="X39" s="36">
        <f t="shared" ref="X39:X42" si="90">IF(J39="",0,IF(J39&gt;H39,1,0))</f>
        <v>0</v>
      </c>
      <c r="Y39" s="36">
        <f t="shared" ref="Y39:Y42" si="91">IF(J39="",0,IF(J39=H39,1,0))</f>
        <v>0</v>
      </c>
      <c r="Z39" s="36">
        <f t="shared" ref="Z39:Z42" si="92">IF(J39="",0,IF(J39&lt;H39,1,0))</f>
        <v>0</v>
      </c>
    </row>
    <row r="40" spans="1:26" x14ac:dyDescent="0.35">
      <c r="A40" s="34" t="s">
        <v>7</v>
      </c>
      <c r="B40" s="35"/>
      <c r="C40" s="34" t="s">
        <v>16</v>
      </c>
      <c r="D40" s="35"/>
      <c r="E40" s="36">
        <f t="shared" si="80"/>
        <v>0</v>
      </c>
      <c r="F40" s="60"/>
      <c r="G40" s="34" t="s">
        <v>16</v>
      </c>
      <c r="H40" s="35" t="str">
        <f>IF(B21="","",B21)</f>
        <v/>
      </c>
      <c r="I40" s="34" t="s">
        <v>7</v>
      </c>
      <c r="J40" s="35" t="str">
        <f>IF(D21="","",D21)</f>
        <v/>
      </c>
      <c r="K40" s="36">
        <f t="shared" si="81"/>
        <v>0</v>
      </c>
      <c r="L40" s="60"/>
      <c r="M40" s="36">
        <f t="shared" si="83"/>
        <v>0</v>
      </c>
      <c r="N40" s="36">
        <f t="shared" si="84"/>
        <v>0</v>
      </c>
      <c r="O40" s="37">
        <f t="shared" si="82"/>
        <v>0</v>
      </c>
      <c r="P40" s="60"/>
      <c r="Q40" s="36">
        <f t="shared" si="85"/>
        <v>0</v>
      </c>
      <c r="R40" s="36">
        <f t="shared" si="86"/>
        <v>0</v>
      </c>
      <c r="S40" s="36"/>
      <c r="T40" s="49"/>
      <c r="U40" s="36">
        <f t="shared" si="87"/>
        <v>0</v>
      </c>
      <c r="V40" s="36">
        <f t="shared" si="88"/>
        <v>0</v>
      </c>
      <c r="W40" s="36">
        <f t="shared" si="89"/>
        <v>0</v>
      </c>
      <c r="X40" s="36">
        <f t="shared" si="90"/>
        <v>0</v>
      </c>
      <c r="Y40" s="36">
        <f t="shared" si="91"/>
        <v>0</v>
      </c>
      <c r="Z40" s="36">
        <f t="shared" si="92"/>
        <v>0</v>
      </c>
    </row>
    <row r="41" spans="1:26" x14ac:dyDescent="0.35">
      <c r="A41" s="34" t="s">
        <v>7</v>
      </c>
      <c r="B41" s="35"/>
      <c r="C41" s="34" t="s">
        <v>4</v>
      </c>
      <c r="D41" s="35"/>
      <c r="E41" s="36">
        <f t="shared" si="80"/>
        <v>0</v>
      </c>
      <c r="F41" s="60"/>
      <c r="G41" s="34" t="s">
        <v>4</v>
      </c>
      <c r="H41" s="35" t="str">
        <f>IF(B28="","",B28)</f>
        <v/>
      </c>
      <c r="I41" s="34" t="s">
        <v>7</v>
      </c>
      <c r="J41" s="35" t="str">
        <f>IF(D28="","",D28)</f>
        <v/>
      </c>
      <c r="K41" s="36">
        <f t="shared" si="81"/>
        <v>0</v>
      </c>
      <c r="L41" s="60"/>
      <c r="M41" s="36">
        <f t="shared" si="83"/>
        <v>0</v>
      </c>
      <c r="N41" s="36">
        <f t="shared" si="84"/>
        <v>0</v>
      </c>
      <c r="O41" s="37">
        <f t="shared" si="82"/>
        <v>0</v>
      </c>
      <c r="P41" s="60"/>
      <c r="Q41" s="36">
        <f t="shared" si="85"/>
        <v>0</v>
      </c>
      <c r="R41" s="36">
        <f t="shared" si="86"/>
        <v>0</v>
      </c>
      <c r="S41" s="36"/>
      <c r="T41" s="49"/>
      <c r="U41" s="36">
        <f t="shared" si="87"/>
        <v>0</v>
      </c>
      <c r="V41" s="36">
        <f t="shared" si="88"/>
        <v>0</v>
      </c>
      <c r="W41" s="36">
        <f t="shared" si="89"/>
        <v>0</v>
      </c>
      <c r="X41" s="36">
        <f t="shared" si="90"/>
        <v>0</v>
      </c>
      <c r="Y41" s="36">
        <f t="shared" si="91"/>
        <v>0</v>
      </c>
      <c r="Z41" s="36">
        <f t="shared" si="92"/>
        <v>0</v>
      </c>
    </row>
    <row r="42" spans="1:26" x14ac:dyDescent="0.35">
      <c r="A42" s="73" t="s">
        <v>7</v>
      </c>
      <c r="B42" s="74"/>
      <c r="C42" s="73" t="s">
        <v>5</v>
      </c>
      <c r="D42" s="74"/>
      <c r="E42" s="75">
        <f t="shared" si="80"/>
        <v>0</v>
      </c>
      <c r="F42" s="60"/>
      <c r="G42" s="73" t="s">
        <v>5</v>
      </c>
      <c r="H42" s="35" t="str">
        <f>IF(B35="","",B35)</f>
        <v/>
      </c>
      <c r="I42" s="73" t="s">
        <v>7</v>
      </c>
      <c r="J42" s="35" t="str">
        <f>IF(D35="","",D35)</f>
        <v/>
      </c>
      <c r="K42" s="75">
        <f t="shared" si="81"/>
        <v>0</v>
      </c>
      <c r="L42" s="60"/>
      <c r="M42" s="36">
        <f>IF(J42="",B42,B42+J42)</f>
        <v>0</v>
      </c>
      <c r="N42" s="36">
        <f t="shared" si="84"/>
        <v>0</v>
      </c>
      <c r="O42" s="37">
        <f t="shared" si="82"/>
        <v>0</v>
      </c>
      <c r="P42" s="60"/>
      <c r="Q42" s="36">
        <f t="shared" si="85"/>
        <v>0</v>
      </c>
      <c r="R42" s="36">
        <f t="shared" si="86"/>
        <v>0</v>
      </c>
      <c r="S42" s="36"/>
      <c r="T42" s="49"/>
      <c r="U42" s="36">
        <f t="shared" si="87"/>
        <v>0</v>
      </c>
      <c r="V42" s="36">
        <f t="shared" si="88"/>
        <v>0</v>
      </c>
      <c r="W42" s="36">
        <f t="shared" si="89"/>
        <v>0</v>
      </c>
      <c r="X42" s="36">
        <f t="shared" si="90"/>
        <v>0</v>
      </c>
      <c r="Y42" s="36">
        <f t="shared" si="91"/>
        <v>0</v>
      </c>
      <c r="Z42" s="36">
        <f t="shared" si="92"/>
        <v>0</v>
      </c>
    </row>
    <row r="43" spans="1:26" s="2" customFormat="1" ht="15" thickBot="1" x14ac:dyDescent="0.4">
      <c r="A43" s="86"/>
      <c r="B43" s="87">
        <f>SUM(B38:B42)</f>
        <v>0</v>
      </c>
      <c r="C43" s="86"/>
      <c r="D43" s="87">
        <f>SUM(D38:D42)</f>
        <v>0</v>
      </c>
      <c r="E43" s="88">
        <f>SUM(E38:E42)</f>
        <v>0</v>
      </c>
      <c r="F43" s="76"/>
      <c r="G43" s="86"/>
      <c r="H43" s="87">
        <f>SUM(H38:H42)</f>
        <v>0</v>
      </c>
      <c r="I43" s="86"/>
      <c r="J43" s="87">
        <f>SUM(J38:J42)</f>
        <v>0</v>
      </c>
      <c r="K43" s="88">
        <f>SUM(K38:K42)</f>
        <v>0</v>
      </c>
      <c r="L43" s="76"/>
      <c r="M43" s="88">
        <f t="shared" ref="M43" si="93">B43+J43</f>
        <v>0</v>
      </c>
      <c r="N43" s="88">
        <f t="shared" ref="N43" si="94">D43+H43</f>
        <v>0</v>
      </c>
      <c r="O43" s="88">
        <f t="shared" si="82"/>
        <v>0</v>
      </c>
      <c r="P43" s="76"/>
      <c r="Q43" s="88">
        <f>SUM(Q38:Q42)</f>
        <v>0</v>
      </c>
      <c r="R43" s="88">
        <f>SUM(R38:R42)</f>
        <v>0</v>
      </c>
      <c r="S43" s="88">
        <f>Q43+R43</f>
        <v>0</v>
      </c>
      <c r="T43" s="90"/>
      <c r="U43" s="88">
        <f t="shared" ref="U43:Z43" si="95">SUM(U38:U42)</f>
        <v>0</v>
      </c>
      <c r="V43" s="88">
        <f t="shared" si="95"/>
        <v>0</v>
      </c>
      <c r="W43" s="88">
        <f t="shared" si="95"/>
        <v>0</v>
      </c>
      <c r="X43" s="88">
        <f t="shared" si="95"/>
        <v>0</v>
      </c>
      <c r="Y43" s="88">
        <f t="shared" si="95"/>
        <v>0</v>
      </c>
      <c r="Z43" s="88">
        <f t="shared" si="95"/>
        <v>0</v>
      </c>
    </row>
    <row r="44" spans="1:26" ht="15" thickTop="1" x14ac:dyDescent="0.35"/>
  </sheetData>
  <sortState xmlns:xlrd2="http://schemas.microsoft.com/office/spreadsheetml/2017/richdata2" ref="C44:C49">
    <sortCondition ref="C44:C49"/>
  </sortState>
  <mergeCells count="1">
    <mergeCell ref="AC1:AH2"/>
  </mergeCells>
  <conditionalFormatting sqref="AC1">
    <cfRule type="containsText" dxfId="3" priority="1" operator="containsText" text="Data complete">
      <formula>NOT(ISERROR(SEARCH("Data complete",AC1)))</formula>
    </cfRule>
    <cfRule type="containsText" dxfId="2" priority="2" operator="containsText" text="Data missing">
      <formula>NOT(ISERROR(SEARCH("Data missing",AC1)))</formula>
    </cfRule>
  </conditionalFormatting>
  <printOptions horizontalCentered="1"/>
  <pageMargins left="0.70866141732283472" right="0.70866141732283472" top="0.74803149606299213" bottom="0.94488188976377963" header="0.31496062992125984" footer="0.11811023622047245"/>
  <pageSetup paperSize="9" scale="60" orientation="portrait" r:id="rId1"/>
  <headerFooter>
    <oddHeader>&amp;C&amp;20KGVL Gp 4 - 2024 &amp;A</oddHeader>
    <oddFooter xml:space="preserve">&amp;R&amp;8Doc ref: &amp;Z&amp;F
Page &amp;P/&amp;N
Date: 27 July 2021
Printed: &amp;D &amp;T&amp;11 </oddFooter>
  </headerFooter>
  <ignoredErrors>
    <ignoredError sqref="S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7"/>
  <sheetViews>
    <sheetView topLeftCell="A43" zoomScale="85" zoomScaleNormal="85" workbookViewId="0">
      <selection activeCell="L32" sqref="L32"/>
    </sheetView>
  </sheetViews>
  <sheetFormatPr defaultRowHeight="14.5" x14ac:dyDescent="0.35"/>
  <cols>
    <col min="1" max="1" width="5.81640625" customWidth="1"/>
    <col min="2" max="2" width="13.7265625" customWidth="1"/>
    <col min="3" max="3" width="7.1796875" style="1" customWidth="1"/>
    <col min="4" max="6" width="7.1796875" customWidth="1"/>
    <col min="7" max="7" width="8.6328125" bestFit="1" customWidth="1"/>
    <col min="8" max="12" width="7.1796875" customWidth="1"/>
  </cols>
  <sheetData>
    <row r="1" spans="1:22" ht="15" thickBot="1" x14ac:dyDescent="0.4">
      <c r="A1" s="58"/>
      <c r="B1" s="226" t="s">
        <v>63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1"/>
      <c r="Q1" s="101" t="s">
        <v>48</v>
      </c>
      <c r="R1" s="102"/>
      <c r="S1" s="102"/>
      <c r="T1" s="102"/>
      <c r="U1" s="102"/>
      <c r="V1" s="103"/>
    </row>
    <row r="2" spans="1:22" s="6" customFormat="1" ht="15" hidden="1" thickBot="1" x14ac:dyDescent="0.4">
      <c r="C2" s="7"/>
      <c r="D2" s="1">
        <v>3</v>
      </c>
      <c r="E2" s="1">
        <v>4</v>
      </c>
      <c r="F2" s="1">
        <v>1</v>
      </c>
      <c r="G2" s="1">
        <v>2</v>
      </c>
      <c r="H2"/>
      <c r="I2" s="7">
        <v>2</v>
      </c>
      <c r="Q2" s="104"/>
      <c r="R2" s="105"/>
      <c r="S2" s="105"/>
      <c r="T2" s="105"/>
      <c r="U2" s="105"/>
      <c r="V2" s="106"/>
    </row>
    <row r="3" spans="1:22" ht="15" thickBot="1" x14ac:dyDescent="0.4">
      <c r="A3" s="50"/>
      <c r="B3" s="17" t="s">
        <v>40</v>
      </c>
      <c r="C3" s="18" t="s">
        <v>10</v>
      </c>
      <c r="D3" s="18" t="s">
        <v>11</v>
      </c>
      <c r="E3" s="18" t="s">
        <v>12</v>
      </c>
      <c r="F3" s="18" t="s">
        <v>13</v>
      </c>
      <c r="G3" s="18" t="s">
        <v>18</v>
      </c>
      <c r="H3" s="18" t="s">
        <v>14</v>
      </c>
      <c r="I3" s="96" t="s">
        <v>20</v>
      </c>
      <c r="J3" s="96" t="s">
        <v>21</v>
      </c>
      <c r="K3" s="96" t="s">
        <v>22</v>
      </c>
      <c r="L3" s="19" t="s">
        <v>15</v>
      </c>
      <c r="M3" s="2"/>
      <c r="N3" s="3"/>
      <c r="Q3" s="107">
        <v>1</v>
      </c>
      <c r="R3" s="108"/>
      <c r="S3" s="109"/>
      <c r="T3" s="109"/>
      <c r="U3" s="109"/>
      <c r="V3" s="110"/>
    </row>
    <row r="4" spans="1:22" x14ac:dyDescent="0.35">
      <c r="A4" s="41"/>
      <c r="B4" s="176" t="s">
        <v>6</v>
      </c>
      <c r="C4" s="177">
        <f>'Home-Away'!S8</f>
        <v>0</v>
      </c>
      <c r="D4" s="178">
        <f>'Home-Away'!U8</f>
        <v>0</v>
      </c>
      <c r="E4" s="178">
        <f>'Home-Away'!X8</f>
        <v>0</v>
      </c>
      <c r="F4" s="178">
        <f>'Home-Away'!V8</f>
        <v>0</v>
      </c>
      <c r="G4" s="178">
        <f>'Home-Away'!Y8</f>
        <v>0</v>
      </c>
      <c r="H4" s="179">
        <f>'Home-Away'!W8+'Home-Away'!Z8</f>
        <v>0</v>
      </c>
      <c r="I4" s="180">
        <f>'Home-Away'!M8</f>
        <v>0</v>
      </c>
      <c r="J4" s="180">
        <f>'Home-Away'!N8</f>
        <v>0</v>
      </c>
      <c r="K4" s="180">
        <f t="shared" ref="K4:K7" si="0">I4-J4</f>
        <v>0</v>
      </c>
      <c r="L4" s="181">
        <f t="shared" ref="L4:L7" si="1">(D4*$G$14)+(E4*$J$14)+(F4*$G$15)+(G4*$J$15)</f>
        <v>0</v>
      </c>
      <c r="M4" s="2"/>
      <c r="N4" s="3"/>
      <c r="Q4" s="107"/>
      <c r="R4" s="111"/>
      <c r="S4" s="112"/>
      <c r="T4" s="112"/>
      <c r="U4" s="112"/>
      <c r="V4" s="113"/>
    </row>
    <row r="5" spans="1:22" x14ac:dyDescent="0.35">
      <c r="A5" s="14"/>
      <c r="B5" s="182" t="s">
        <v>8</v>
      </c>
      <c r="C5" s="177">
        <f>'Home-Away'!S15</f>
        <v>0</v>
      </c>
      <c r="D5" s="178">
        <f>'Home-Away'!U15</f>
        <v>0</v>
      </c>
      <c r="E5" s="178">
        <f>'Home-Away'!X15</f>
        <v>0</v>
      </c>
      <c r="F5" s="178">
        <f>'Home-Away'!V15</f>
        <v>0</v>
      </c>
      <c r="G5" s="178">
        <f>'Home-Away'!Y15</f>
        <v>0</v>
      </c>
      <c r="H5" s="179">
        <f>'Home-Away'!W15+'Home-Away'!Z15</f>
        <v>0</v>
      </c>
      <c r="I5" s="183">
        <f>'Home-Away'!M15</f>
        <v>0</v>
      </c>
      <c r="J5" s="183">
        <f>'Home-Away'!N15</f>
        <v>0</v>
      </c>
      <c r="K5" s="183">
        <f t="shared" si="0"/>
        <v>0</v>
      </c>
      <c r="L5" s="184">
        <f t="shared" si="1"/>
        <v>0</v>
      </c>
      <c r="M5" s="1"/>
      <c r="N5" s="1"/>
      <c r="Q5" s="114"/>
      <c r="R5" s="115"/>
      <c r="S5" s="112"/>
      <c r="T5" s="112"/>
      <c r="U5" s="112"/>
      <c r="V5" s="113"/>
    </row>
    <row r="6" spans="1:22" x14ac:dyDescent="0.35">
      <c r="A6" s="14"/>
      <c r="B6" s="182" t="s">
        <v>16</v>
      </c>
      <c r="C6" s="177">
        <f>'Home-Away'!S22</f>
        <v>0</v>
      </c>
      <c r="D6" s="178">
        <f>'Home-Away'!U22</f>
        <v>0</v>
      </c>
      <c r="E6" s="178">
        <f>'Home-Away'!X22</f>
        <v>0</v>
      </c>
      <c r="F6" s="178">
        <f>'Home-Away'!V22</f>
        <v>0</v>
      </c>
      <c r="G6" s="178">
        <f>'Home-Away'!Y22</f>
        <v>0</v>
      </c>
      <c r="H6" s="179">
        <f>'Home-Away'!W22+'Home-Away'!Z22</f>
        <v>0</v>
      </c>
      <c r="I6" s="183">
        <f>'Home-Away'!M22</f>
        <v>0</v>
      </c>
      <c r="J6" s="183">
        <f>'Home-Away'!N22</f>
        <v>0</v>
      </c>
      <c r="K6" s="183">
        <f t="shared" si="0"/>
        <v>0</v>
      </c>
      <c r="L6" s="184">
        <f t="shared" si="1"/>
        <v>0</v>
      </c>
      <c r="M6" s="1"/>
      <c r="N6" s="1"/>
      <c r="Q6" s="114"/>
      <c r="R6" s="115"/>
      <c r="S6" s="116" t="s">
        <v>47</v>
      </c>
      <c r="T6" s="112"/>
      <c r="U6" s="112"/>
      <c r="V6" s="113"/>
    </row>
    <row r="7" spans="1:22" x14ac:dyDescent="0.35">
      <c r="A7" s="14"/>
      <c r="B7" s="176" t="s">
        <v>4</v>
      </c>
      <c r="C7" s="177">
        <f>'Home-Away'!S29</f>
        <v>0</v>
      </c>
      <c r="D7" s="178">
        <f>'Home-Away'!U29</f>
        <v>0</v>
      </c>
      <c r="E7" s="178">
        <f>'Home-Away'!X29</f>
        <v>0</v>
      </c>
      <c r="F7" s="178">
        <f>'Home-Away'!V29</f>
        <v>0</v>
      </c>
      <c r="G7" s="178">
        <f>'Home-Away'!Y29</f>
        <v>0</v>
      </c>
      <c r="H7" s="179">
        <f>'Home-Away'!W29+'Home-Away'!Z29</f>
        <v>0</v>
      </c>
      <c r="I7" s="180">
        <f>'Home-Away'!M29</f>
        <v>0</v>
      </c>
      <c r="J7" s="180">
        <f>'Home-Away'!N29</f>
        <v>0</v>
      </c>
      <c r="K7" s="180">
        <f t="shared" si="0"/>
        <v>0</v>
      </c>
      <c r="L7" s="184">
        <f t="shared" si="1"/>
        <v>0</v>
      </c>
      <c r="M7" s="1"/>
      <c r="N7" s="1"/>
      <c r="Q7" s="114"/>
      <c r="R7" s="115"/>
      <c r="S7" s="112" t="s">
        <v>51</v>
      </c>
      <c r="T7" s="112"/>
      <c r="U7" s="112"/>
      <c r="V7" s="113"/>
    </row>
    <row r="8" spans="1:22" x14ac:dyDescent="0.35">
      <c r="A8" s="14"/>
      <c r="B8" s="182" t="s">
        <v>5</v>
      </c>
      <c r="C8" s="177">
        <f>'Home-Away'!S36</f>
        <v>0</v>
      </c>
      <c r="D8" s="178">
        <f>'Home-Away'!U36</f>
        <v>0</v>
      </c>
      <c r="E8" s="178">
        <f>'Home-Away'!X36</f>
        <v>0</v>
      </c>
      <c r="F8" s="178">
        <f>'Home-Away'!V36</f>
        <v>0</v>
      </c>
      <c r="G8" s="178">
        <f>'Home-Away'!Y36</f>
        <v>0</v>
      </c>
      <c r="H8" s="179">
        <f>'Home-Away'!W36+'Home-Away'!Z36</f>
        <v>0</v>
      </c>
      <c r="I8" s="183">
        <f>'Home-Away'!M36</f>
        <v>0</v>
      </c>
      <c r="J8" s="183">
        <f>'Home-Away'!N36</f>
        <v>0</v>
      </c>
      <c r="K8" s="183">
        <f>I8-J8</f>
        <v>0</v>
      </c>
      <c r="L8" s="184">
        <f>(D8*$G$14)+(E8*$J$14)+(F8*$G$15)+(G8*$J$15)</f>
        <v>0</v>
      </c>
      <c r="M8" s="1"/>
      <c r="N8" s="1"/>
      <c r="Q8" s="114"/>
      <c r="R8" s="115"/>
      <c r="S8" s="112"/>
      <c r="T8" s="112"/>
      <c r="U8" s="112"/>
      <c r="V8" s="113"/>
    </row>
    <row r="9" spans="1:22" ht="15" thickBot="1" x14ac:dyDescent="0.4">
      <c r="A9" s="14"/>
      <c r="B9" s="185" t="s">
        <v>7</v>
      </c>
      <c r="C9" s="177">
        <f>'Home-Away'!S43</f>
        <v>0</v>
      </c>
      <c r="D9" s="178">
        <f>'Home-Away'!U43</f>
        <v>0</v>
      </c>
      <c r="E9" s="178">
        <f>'Home-Away'!X43</f>
        <v>0</v>
      </c>
      <c r="F9" s="178">
        <f>'Home-Away'!V43</f>
        <v>0</v>
      </c>
      <c r="G9" s="178">
        <f>'Home-Away'!Y43</f>
        <v>0</v>
      </c>
      <c r="H9" s="179">
        <f>'Home-Away'!W43+'Home-Away'!Z43</f>
        <v>0</v>
      </c>
      <c r="I9" s="186">
        <f>'Home-Away'!M43</f>
        <v>0</v>
      </c>
      <c r="J9" s="186">
        <f>'Home-Away'!N43</f>
        <v>0</v>
      </c>
      <c r="K9" s="186">
        <f>I9-J9</f>
        <v>0</v>
      </c>
      <c r="L9" s="187">
        <f>(D9*$G$14)+(E9*$J$14)+(F9*$G$15)+(G9*$J$15)</f>
        <v>0</v>
      </c>
      <c r="M9" s="1"/>
      <c r="N9" s="1"/>
      <c r="Q9" s="114"/>
      <c r="R9" s="115"/>
      <c r="S9" s="112"/>
      <c r="T9" s="112"/>
      <c r="U9" s="112"/>
      <c r="V9" s="113"/>
    </row>
    <row r="10" spans="1:22" ht="15" thickBot="1" x14ac:dyDescent="0.4">
      <c r="A10" s="43"/>
      <c r="B10" s="44" t="s">
        <v>37</v>
      </c>
      <c r="C10" s="45">
        <f t="shared" ref="C10:H10" si="2">SUM(C4:C9)</f>
        <v>0</v>
      </c>
      <c r="D10" s="45">
        <f t="shared" si="2"/>
        <v>0</v>
      </c>
      <c r="E10" s="45">
        <f t="shared" si="2"/>
        <v>0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97"/>
      <c r="J10" s="97"/>
      <c r="K10" s="97"/>
      <c r="L10" s="45"/>
      <c r="M10" s="1"/>
      <c r="N10" s="1"/>
      <c r="Q10" s="114"/>
      <c r="R10" s="115"/>
      <c r="S10" s="112"/>
      <c r="T10" s="112"/>
      <c r="U10" s="112"/>
      <c r="V10" s="113"/>
    </row>
    <row r="11" spans="1:22" ht="15" thickBot="1" x14ac:dyDescent="0.4">
      <c r="A11" s="193"/>
      <c r="Q11" s="117"/>
      <c r="R11" s="112"/>
      <c r="S11" s="112"/>
      <c r="T11" s="112"/>
      <c r="U11" s="112"/>
      <c r="V11" s="113"/>
    </row>
    <row r="12" spans="1:22" x14ac:dyDescent="0.35">
      <c r="B12" s="122" t="s">
        <v>36</v>
      </c>
      <c r="C12" s="3" t="str">
        <f>IF(C10=Fixtures!L33*2,"OK","ERROR")</f>
        <v>OK</v>
      </c>
      <c r="G12" s="42" t="s">
        <v>36</v>
      </c>
      <c r="H12" s="42" t="str">
        <f>IF(C10-D10-E10-F10-G10-H10=0,"OK","ERROR")</f>
        <v>OK</v>
      </c>
      <c r="Q12" s="117"/>
      <c r="R12" s="112"/>
      <c r="S12" s="112"/>
      <c r="T12" s="112"/>
      <c r="U12" s="112"/>
      <c r="V12" s="113"/>
    </row>
    <row r="13" spans="1:22" x14ac:dyDescent="0.35">
      <c r="G13" s="3"/>
      <c r="H13" s="3"/>
      <c r="Q13" s="117"/>
      <c r="R13" s="112"/>
      <c r="S13" s="112"/>
      <c r="T13" s="112"/>
      <c r="U13" s="112"/>
      <c r="V13" s="113"/>
    </row>
    <row r="14" spans="1:22" x14ac:dyDescent="0.35">
      <c r="C14" s="123"/>
      <c r="D14" s="100" t="s">
        <v>17</v>
      </c>
      <c r="E14" s="54" t="s">
        <v>30</v>
      </c>
      <c r="F14" s="54"/>
      <c r="G14" s="55">
        <v>3</v>
      </c>
      <c r="H14" s="54" t="s">
        <v>29</v>
      </c>
      <c r="I14" s="54"/>
      <c r="J14" s="55">
        <v>4</v>
      </c>
      <c r="Q14" s="117"/>
      <c r="R14" s="112"/>
      <c r="S14" s="112"/>
      <c r="T14" s="112"/>
      <c r="U14" s="112"/>
      <c r="V14" s="113"/>
    </row>
    <row r="15" spans="1:22" x14ac:dyDescent="0.35">
      <c r="C15" s="123"/>
      <c r="D15" s="54"/>
      <c r="E15" s="54" t="s">
        <v>31</v>
      </c>
      <c r="F15" s="54"/>
      <c r="G15" s="55">
        <v>1</v>
      </c>
      <c r="H15" s="54" t="s">
        <v>32</v>
      </c>
      <c r="I15" s="54"/>
      <c r="J15" s="55">
        <v>2</v>
      </c>
      <c r="Q15" s="117"/>
      <c r="R15" s="112"/>
      <c r="S15" s="112"/>
      <c r="T15" s="112"/>
      <c r="U15" s="112"/>
      <c r="V15" s="113"/>
    </row>
    <row r="16" spans="1:22" x14ac:dyDescent="0.35">
      <c r="G16" s="53"/>
      <c r="J16" s="53"/>
      <c r="Q16" s="117"/>
      <c r="R16" s="112"/>
      <c r="S16" s="112"/>
      <c r="T16" s="112"/>
      <c r="U16" s="112"/>
      <c r="V16" s="113"/>
    </row>
    <row r="17" spans="1:22" x14ac:dyDescent="0.35">
      <c r="G17" s="1"/>
      <c r="Q17" s="117"/>
      <c r="R17" s="112"/>
      <c r="S17" s="112"/>
      <c r="T17" s="112"/>
      <c r="U17" s="112"/>
      <c r="V17" s="113"/>
    </row>
    <row r="18" spans="1:22" ht="15" thickBot="1" x14ac:dyDescent="0.4">
      <c r="A18" s="95"/>
      <c r="B18" s="228" t="s">
        <v>62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Q18" s="117"/>
      <c r="R18" s="112"/>
      <c r="S18" s="112"/>
      <c r="T18" s="112"/>
      <c r="U18" s="112"/>
      <c r="V18" s="113"/>
    </row>
    <row r="19" spans="1:22" ht="15" thickBot="1" x14ac:dyDescent="0.4">
      <c r="A19" s="50" t="s">
        <v>41</v>
      </c>
      <c r="B19" s="17" t="s">
        <v>40</v>
      </c>
      <c r="C19" s="18" t="s">
        <v>10</v>
      </c>
      <c r="D19" s="18" t="s">
        <v>11</v>
      </c>
      <c r="E19" s="18" t="s">
        <v>12</v>
      </c>
      <c r="F19" s="18" t="s">
        <v>13</v>
      </c>
      <c r="G19" s="18" t="s">
        <v>18</v>
      </c>
      <c r="H19" s="18" t="s">
        <v>14</v>
      </c>
      <c r="I19" s="96" t="s">
        <v>20</v>
      </c>
      <c r="J19" s="96" t="s">
        <v>21</v>
      </c>
      <c r="K19" s="96" t="s">
        <v>22</v>
      </c>
      <c r="L19" s="19" t="s">
        <v>15</v>
      </c>
      <c r="Q19" s="117"/>
      <c r="R19" s="112"/>
      <c r="S19" s="112"/>
      <c r="T19" s="112"/>
      <c r="U19" s="112"/>
      <c r="V19" s="113"/>
    </row>
    <row r="20" spans="1:22" x14ac:dyDescent="0.35">
      <c r="A20" s="41">
        <v>1</v>
      </c>
      <c r="B20" s="176" t="s">
        <v>6</v>
      </c>
      <c r="C20" s="177">
        <v>0</v>
      </c>
      <c r="D20" s="178">
        <v>0</v>
      </c>
      <c r="E20" s="178">
        <v>0</v>
      </c>
      <c r="F20" s="178">
        <v>0</v>
      </c>
      <c r="G20" s="178">
        <v>0</v>
      </c>
      <c r="H20" s="179">
        <v>0</v>
      </c>
      <c r="I20" s="180">
        <v>0</v>
      </c>
      <c r="J20" s="180">
        <v>0</v>
      </c>
      <c r="K20" s="180">
        <v>0</v>
      </c>
      <c r="L20" s="181">
        <v>0</v>
      </c>
      <c r="Q20" s="107">
        <v>2</v>
      </c>
      <c r="R20" s="118"/>
      <c r="S20" s="112"/>
      <c r="T20" s="112"/>
      <c r="U20" s="116"/>
      <c r="V20" s="113"/>
    </row>
    <row r="21" spans="1:22" x14ac:dyDescent="0.35">
      <c r="A21" s="14">
        <v>2</v>
      </c>
      <c r="B21" s="182" t="s">
        <v>8</v>
      </c>
      <c r="C21" s="177">
        <v>0</v>
      </c>
      <c r="D21" s="178">
        <v>0</v>
      </c>
      <c r="E21" s="178">
        <v>0</v>
      </c>
      <c r="F21" s="178">
        <v>0</v>
      </c>
      <c r="G21" s="178">
        <v>0</v>
      </c>
      <c r="H21" s="179">
        <v>0</v>
      </c>
      <c r="I21" s="183">
        <v>0</v>
      </c>
      <c r="J21" s="183">
        <v>0</v>
      </c>
      <c r="K21" s="183">
        <v>0</v>
      </c>
      <c r="L21" s="184">
        <v>0</v>
      </c>
      <c r="Q21" s="117"/>
      <c r="R21" s="118"/>
      <c r="S21" s="116" t="s">
        <v>54</v>
      </c>
      <c r="T21" s="116"/>
      <c r="U21" s="116"/>
      <c r="V21" s="113"/>
    </row>
    <row r="22" spans="1:22" x14ac:dyDescent="0.35">
      <c r="A22" s="14">
        <v>3</v>
      </c>
      <c r="B22" s="182" t="s">
        <v>16</v>
      </c>
      <c r="C22" s="177">
        <v>0</v>
      </c>
      <c r="D22" s="178">
        <v>0</v>
      </c>
      <c r="E22" s="178">
        <v>0</v>
      </c>
      <c r="F22" s="178">
        <v>0</v>
      </c>
      <c r="G22" s="178">
        <v>0</v>
      </c>
      <c r="H22" s="179">
        <v>0</v>
      </c>
      <c r="I22" s="183">
        <v>0</v>
      </c>
      <c r="J22" s="183">
        <v>0</v>
      </c>
      <c r="K22" s="183">
        <v>0</v>
      </c>
      <c r="L22" s="184">
        <v>0</v>
      </c>
      <c r="Q22" s="117"/>
      <c r="R22" s="118"/>
      <c r="S22" s="132" t="s">
        <v>57</v>
      </c>
      <c r="T22" s="112"/>
      <c r="U22" s="112"/>
      <c r="V22" s="113"/>
    </row>
    <row r="23" spans="1:22" x14ac:dyDescent="0.35">
      <c r="A23" s="14">
        <v>4</v>
      </c>
      <c r="B23" s="176" t="s">
        <v>4</v>
      </c>
      <c r="C23" s="177">
        <v>0</v>
      </c>
      <c r="D23" s="178">
        <v>0</v>
      </c>
      <c r="E23" s="178">
        <v>0</v>
      </c>
      <c r="F23" s="178">
        <v>0</v>
      </c>
      <c r="G23" s="178">
        <v>0</v>
      </c>
      <c r="H23" s="179">
        <v>0</v>
      </c>
      <c r="I23" s="180">
        <v>0</v>
      </c>
      <c r="J23" s="180">
        <v>0</v>
      </c>
      <c r="K23" s="180">
        <v>0</v>
      </c>
      <c r="L23" s="184">
        <v>0</v>
      </c>
      <c r="Q23" s="117"/>
      <c r="R23" s="118"/>
      <c r="S23" s="116" t="s">
        <v>55</v>
      </c>
      <c r="T23" s="116"/>
      <c r="U23" s="116"/>
      <c r="V23" s="113"/>
    </row>
    <row r="24" spans="1:22" x14ac:dyDescent="0.35">
      <c r="A24" s="14">
        <v>5</v>
      </c>
      <c r="B24" s="182" t="s">
        <v>5</v>
      </c>
      <c r="C24" s="177">
        <v>0</v>
      </c>
      <c r="D24" s="178">
        <v>0</v>
      </c>
      <c r="E24" s="178">
        <v>0</v>
      </c>
      <c r="F24" s="178">
        <v>0</v>
      </c>
      <c r="G24" s="178">
        <v>0</v>
      </c>
      <c r="H24" s="179">
        <v>0</v>
      </c>
      <c r="I24" s="183">
        <v>0</v>
      </c>
      <c r="J24" s="183">
        <v>0</v>
      </c>
      <c r="K24" s="183">
        <v>0</v>
      </c>
      <c r="L24" s="184">
        <v>0</v>
      </c>
      <c r="Q24" s="117"/>
      <c r="R24" s="118"/>
      <c r="S24" s="116" t="s">
        <v>56</v>
      </c>
      <c r="T24" s="116"/>
      <c r="U24" s="116"/>
      <c r="V24" s="113"/>
    </row>
    <row r="25" spans="1:22" ht="15" thickBot="1" x14ac:dyDescent="0.4">
      <c r="A25" s="14">
        <v>6</v>
      </c>
      <c r="B25" s="185" t="s">
        <v>7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  <c r="H25" s="179">
        <v>0</v>
      </c>
      <c r="I25" s="186">
        <v>0</v>
      </c>
      <c r="J25" s="186">
        <v>0</v>
      </c>
      <c r="K25" s="186">
        <v>0</v>
      </c>
      <c r="L25" s="187">
        <v>0</v>
      </c>
      <c r="Q25" s="117"/>
      <c r="R25" s="118"/>
      <c r="S25" s="112"/>
      <c r="T25" s="112"/>
      <c r="U25" s="112"/>
      <c r="V25" s="113"/>
    </row>
    <row r="26" spans="1:22" ht="15" thickBot="1" x14ac:dyDescent="0.4">
      <c r="A26" s="194">
        <v>7</v>
      </c>
      <c r="B26" s="44" t="s">
        <v>37</v>
      </c>
      <c r="C26" s="45">
        <f>SUM(C20:C25)</f>
        <v>0</v>
      </c>
      <c r="D26" s="45">
        <f t="shared" ref="D26:H26" si="3">SUM(D20:D25)</f>
        <v>0</v>
      </c>
      <c r="E26" s="45">
        <f t="shared" si="3"/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97"/>
      <c r="J26" s="97"/>
      <c r="K26" s="97"/>
      <c r="L26" s="46"/>
      <c r="Q26" s="117"/>
      <c r="R26" s="112"/>
      <c r="S26" s="112"/>
      <c r="T26" s="112"/>
      <c r="U26" s="112"/>
      <c r="V26" s="113"/>
    </row>
    <row r="27" spans="1:22" ht="15" thickBot="1" x14ac:dyDescent="0.4">
      <c r="Q27" s="119"/>
      <c r="R27" s="120"/>
      <c r="S27" s="120"/>
      <c r="T27" s="120"/>
      <c r="U27" s="120"/>
      <c r="V27" s="121"/>
    </row>
  </sheetData>
  <sortState xmlns:xlrd2="http://schemas.microsoft.com/office/spreadsheetml/2017/richdata2" ref="B20:L25">
    <sortCondition descending="1" ref="L20:L25"/>
    <sortCondition descending="1" ref="K20:K25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2">
    <mergeCell ref="B1:L1"/>
    <mergeCell ref="B18:L18"/>
  </mergeCells>
  <conditionalFormatting sqref="C12 H12">
    <cfRule type="containsText" dxfId="1" priority="1" operator="containsText" text="ERROR">
      <formula>NOT(ISERROR(SEARCH("ERROR",C12)))</formula>
    </cfRule>
    <cfRule type="containsText" dxfId="0" priority="2" operator="containsText" text="OK">
      <formula>NOT(ISERROR(SEARCH("OK",C12)))</formula>
    </cfRule>
  </conditionalFormatting>
  <printOptions horizontalCentered="1"/>
  <pageMargins left="0.70866141732283472" right="0.70866141732283472" top="0.74803149606299213" bottom="0.94488188976377963" header="0.31496062992125984" footer="0.11811023622047245"/>
  <pageSetup paperSize="9" scale="93" orientation="portrait" r:id="rId2"/>
  <headerFooter>
    <oddHeader>&amp;C&amp;20KGVL Gp 4 - 2024 &amp;A</oddHeader>
    <oddFooter xml:space="preserve">&amp;R&amp;8Doc ref: &amp;Z&amp;F
Page &amp;P/&amp;N
Date: 27 July 2021
Printed: &amp;D &amp;T&amp;11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Fixtures</vt:lpstr>
      <vt:lpstr>Home-Away</vt:lpstr>
      <vt:lpstr>League Table</vt:lpstr>
      <vt:lpstr>Fixtures!Print_Area</vt:lpstr>
      <vt:lpstr>'Home-Away'!Print_Area</vt:lpstr>
      <vt:lpstr>'League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Flack</cp:lastModifiedBy>
  <cp:lastPrinted>2023-10-17T07:18:41Z</cp:lastPrinted>
  <dcterms:created xsi:type="dcterms:W3CDTF">2013-11-27T17:04:31Z</dcterms:created>
  <dcterms:modified xsi:type="dcterms:W3CDTF">2023-10-20T12:51:34Z</dcterms:modified>
</cp:coreProperties>
</file>